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berez\Desktop\"/>
    </mc:Choice>
  </mc:AlternateContent>
  <xr:revisionPtr revIDLastSave="0" documentId="8_{3EB9B0CC-4ED2-460F-A358-1A4F98CEAC94}" xr6:coauthVersionLast="47" xr6:coauthVersionMax="47" xr10:uidLastSave="{00000000-0000-0000-0000-000000000000}"/>
  <bookViews>
    <workbookView xWindow="-120" yWindow="-120" windowWidth="29040" windowHeight="16440" tabRatio="500" activeTab="3" xr2:uid="{00000000-000D-0000-FFFF-FFFF00000000}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list'!$A:$M</definedName>
    <definedName name="_xlnm.Print_Area" localSheetId="0">Prehlad!$A:$AH</definedName>
    <definedName name="_xlnm.Print_Area" localSheetId="2">Rekapitulacia!$A:$G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" i="6" l="1"/>
  <c r="M25" i="6" s="1"/>
  <c r="G12" i="5"/>
  <c r="F12" i="5"/>
  <c r="E12" i="5"/>
  <c r="D12" i="5"/>
  <c r="C12" i="5"/>
  <c r="B12" i="5"/>
  <c r="M21" i="6"/>
  <c r="M15" i="6"/>
  <c r="I15" i="6"/>
  <c r="M9" i="6"/>
  <c r="I9" i="6"/>
  <c r="F9" i="6"/>
  <c r="M8" i="6"/>
  <c r="I8" i="6"/>
  <c r="F8" i="6"/>
  <c r="H1" i="6"/>
  <c r="B8" i="5"/>
  <c r="D8" i="3"/>
  <c r="M23" i="6" l="1"/>
  <c r="L24" i="6" s="1"/>
  <c r="M24" i="6" s="1"/>
  <c r="M26" i="6" l="1"/>
</calcChain>
</file>

<file path=xl/sharedStrings.xml><?xml version="1.0" encoding="utf-8"?>
<sst xmlns="http://schemas.openxmlformats.org/spreadsheetml/2006/main" count="433" uniqueCount="235">
  <si>
    <t xml:space="preserve"> </t>
  </si>
  <si>
    <t>DPH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</si>
  <si>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</si>
  <si>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</si>
  <si>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</si>
  <si>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</si>
  <si>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</si>
  <si>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</si>
  <si>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</si>
  <si>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</si>
  <si>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</si>
  <si>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</si>
  <si>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</si>
  <si>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</si>
  <si>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</si>
  <si>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</si>
  <si>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</si>
  <si>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</si>
  <si>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</si>
  <si>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</si>
  <si>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</si>
  <si>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</si>
  <si>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</si>
  <si>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</si>
  <si>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</si>
  <si>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</si>
  <si>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</si>
  <si>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</si>
  <si>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</si>
  <si>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</si>
  <si>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</si>
  <si>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</si>
  <si>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</si>
  <si>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</si>
  <si>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</si>
  <si>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</si>
  <si>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</si>
  <si>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</si>
  <si>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</si>
  <si>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</si>
  <si>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</si>
  <si>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</si>
  <si>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</si>
  <si>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</si>
  <si>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</si>
  <si>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</si>
  <si>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</si>
  <si>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</si>
  <si>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</si>
  <si>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</si>
  <si>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</si>
  <si>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</si>
  <si>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</si>
  <si>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</si>
  <si>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</si>
  <si>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</si>
  <si>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</si>
  <si>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</si>
  <si>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</si>
  <si>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</si>
  <si>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</si>
  <si>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</si>
  <si>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</si>
  <si>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</si>
  <si>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</si>
  <si>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</si>
  <si>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</si>
  <si>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</si>
  <si>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</si>
  <si>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</si>
  <si>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</si>
  <si>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</si>
  <si>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</si>
  <si>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</si>
  <si>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</si>
  <si>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</si>
  <si>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</si>
  <si>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</si>
  <si>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</si>
  <si>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</si>
  <si>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</si>
  <si>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</si>
  <si>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</si>
  <si>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</si>
  <si>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</si>
  <si>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</si>
  <si>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</si>
  <si>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</si>
  <si>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</si>
  <si>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</si>
  <si>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</si>
  <si>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</si>
  <si>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</si>
  <si>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</si>
  <si>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</si>
  <si>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</si>
  <si>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</si>
  <si>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</si>
  <si>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</si>
  <si>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</si>
  <si>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</si>
  <si>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</si>
  <si>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</si>
  <si>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</si>
  <si>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</si>
  <si>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</si>
  <si>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</si>
  <si>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</si>
  <si>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</si>
  <si>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</si>
  <si>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</si>
  <si>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</si>
  <si>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</si>
  <si>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</si>
  <si>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</si>
  <si>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</si>
  <si>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Spracoval:                                         </t>
  </si>
  <si>
    <t xml:space="preserve">JKSO : </t>
  </si>
  <si>
    <t>Dátum: 18.02.2021</t>
  </si>
  <si>
    <t>Stavba : SPO Bratislava</t>
  </si>
  <si>
    <t>Objekt : BA, DK, b.č.46- výmena okien a dverí</t>
  </si>
  <si>
    <t>MO SR - ASM</t>
  </si>
  <si>
    <t xml:space="preserve"> MO SR - ASM</t>
  </si>
  <si>
    <t xml:space="preserve"> Stavba : SPO Bratislava</t>
  </si>
  <si>
    <t xml:space="preserve"> Objekt : BA, DK, b.č.46- výmena okien a dverí</t>
  </si>
  <si>
    <t>JKSO :</t>
  </si>
  <si>
    <t>18.02.2021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</si>
  <si>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</si>
  <si>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</si>
  <si>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</si>
  <si>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</si>
  <si>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</si>
  <si>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</si>
  <si>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</si>
  <si>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</si>
  <si>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</si>
  <si>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</si>
  <si>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</si>
  <si>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</si>
  <si>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</si>
  <si>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</si>
  <si>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</si>
  <si>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013</t>
  </si>
  <si>
    <t>968072247</t>
  </si>
  <si>
    <t>Demontáž okien a komplet.vybúranie  okenných drevených rámov</t>
  </si>
  <si>
    <t>m2</t>
  </si>
  <si>
    <t>96807-2247</t>
  </si>
  <si>
    <t>45.11.11</t>
  </si>
  <si>
    <t>EK</t>
  </si>
  <si>
    <t>S</t>
  </si>
  <si>
    <t>764</t>
  </si>
  <si>
    <t>7643378302</t>
  </si>
  <si>
    <t>Demontáž parapetných dosiek vonkajších aj vnútorných</t>
  </si>
  <si>
    <t>m</t>
  </si>
  <si>
    <t>I</t>
  </si>
  <si>
    <t>76433-7830</t>
  </si>
  <si>
    <t>45.22.13</t>
  </si>
  <si>
    <t>IK</t>
  </si>
  <si>
    <t>272</t>
  </si>
  <si>
    <t>8030501502</t>
  </si>
  <si>
    <t>Odstránenie mreží pred oknami, rezaním</t>
  </si>
  <si>
    <t>kus</t>
  </si>
  <si>
    <t>M</t>
  </si>
  <si>
    <t>80305-0150</t>
  </si>
  <si>
    <t>45.21.42</t>
  </si>
  <si>
    <t>MK</t>
  </si>
  <si>
    <t>783</t>
  </si>
  <si>
    <t>783103821</t>
  </si>
  <si>
    <t>Odstránenie a odmastenie  náterov z ocel.mreží</t>
  </si>
  <si>
    <t>78310-3821</t>
  </si>
  <si>
    <t>783222100</t>
  </si>
  <si>
    <t>Nátery kov. stav. doplnk. konštr. syntet. dvojnásobné (27 ks mreží)</t>
  </si>
  <si>
    <t>78322-2100</t>
  </si>
  <si>
    <t>45.44.21</t>
  </si>
  <si>
    <t>767</t>
  </si>
  <si>
    <t>767631101</t>
  </si>
  <si>
    <t>Montáž okien plastových jednokrídlových 870x1750mm</t>
  </si>
  <si>
    <t>76763-1101</t>
  </si>
  <si>
    <t>45.42.11</t>
  </si>
  <si>
    <t>MAT</t>
  </si>
  <si>
    <t>6114358005</t>
  </si>
  <si>
    <t>Dodávka okien plastových 5 komor.,izolač.trojsklo, biele, jednokr. s možnosťoiu mikroventilácie, O/OS, 870x1750mm vrátanie kovania</t>
  </si>
  <si>
    <t>611435800</t>
  </si>
  <si>
    <t>25.23.14</t>
  </si>
  <si>
    <t xml:space="preserve">                    </t>
  </si>
  <si>
    <t>IZ</t>
  </si>
  <si>
    <t>764372257</t>
  </si>
  <si>
    <t>76437-2257</t>
  </si>
  <si>
    <t xml:space="preserve">  .  .  </t>
  </si>
  <si>
    <t>5534C2504</t>
  </si>
  <si>
    <t>28.12.10</t>
  </si>
  <si>
    <t>EZ</t>
  </si>
  <si>
    <t>011</t>
  </si>
  <si>
    <t>648991113</t>
  </si>
  <si>
    <t>Osadenie vnútorného parapetu š. do 250mm,</t>
  </si>
  <si>
    <t>64899-1113</t>
  </si>
  <si>
    <t>6119A0104</t>
  </si>
  <si>
    <t>Parapeta vnútorná šír. do 250 mm, plastová, biela, vrátane bočných koncoviek</t>
  </si>
  <si>
    <t>20.30.13</t>
  </si>
  <si>
    <t>014</t>
  </si>
  <si>
    <t>612425921</t>
  </si>
  <si>
    <t>Vyspravenie  vnútorného  okenného ostenia - omietka</t>
  </si>
  <si>
    <t>61242-5921</t>
  </si>
  <si>
    <t>45.41.10</t>
  </si>
  <si>
    <t>784</t>
  </si>
  <si>
    <t>7844522621</t>
  </si>
  <si>
    <t>Vymaľovanie stien po murárskych úpravách špaliet</t>
  </si>
  <si>
    <t>78445-2262</t>
  </si>
  <si>
    <t>786</t>
  </si>
  <si>
    <t>7866211143</t>
  </si>
  <si>
    <t>78662-1114</t>
  </si>
  <si>
    <t>45.34.31</t>
  </si>
  <si>
    <t>767641355</t>
  </si>
  <si>
    <t>Montáž a dodávka plast.presklenej  delenej steny s nadsvetlíkom 3300 x 2700mm, s dvojkridl.vchodovými dverami 850x210 mm so samozatváračom s aretáciou, biele,kovanie, zámok</t>
  </si>
  <si>
    <t>76764-1355</t>
  </si>
  <si>
    <t>767642120-1</t>
  </si>
  <si>
    <t>Montáž a dodávka plast.presklenej  delenej steny s nadsvetlíkom 3300 x 2700mm, s dvojkridl.vchodovými dverami 850x210 mm, so samozatváračom s aretáciou, biele,kovanie, elektronický zámok+prepojenie na čítačku ID kariet</t>
  </si>
  <si>
    <t>76764-2120</t>
  </si>
  <si>
    <t>7676413522</t>
  </si>
  <si>
    <t>Montáž a dodávka plast.dvojkrídl.dverí s nadsvetlíkom ,1750x2550 mm, so samozatváračom s aretáciou, biele, kovanie, zámok</t>
  </si>
  <si>
    <t>76764-1352</t>
  </si>
  <si>
    <t>7844522713</t>
  </si>
  <si>
    <t>Vyspravenie a vymaľovanie zádveria, po vybúrani a osadeni presklených plast. stien</t>
  </si>
  <si>
    <t>78445-2271</t>
  </si>
  <si>
    <t>998991111</t>
  </si>
  <si>
    <t>Presun hmôt , odvoz odpadu a uloženie na skládku</t>
  </si>
  <si>
    <t>súbor</t>
  </si>
  <si>
    <t>99899-1111</t>
  </si>
  <si>
    <t>Rozpočet celkom:</t>
  </si>
  <si>
    <t>Figura</t>
  </si>
  <si>
    <t xml:space="preserve">Spracoval:  Hauskrechtová                                       </t>
  </si>
  <si>
    <t>Dátum: 10.9.2021</t>
  </si>
  <si>
    <t xml:space="preserve">Montáž a dodávka horiz. žalúzií , biele, s mechanickým ovladaním ( 137 ks, 620x1520mm)  </t>
  </si>
  <si>
    <t>Oplechovanie vonkaj.poplast.parapetov  do š. 250mm, biely vrátane boč. koncoviek</t>
  </si>
  <si>
    <t>Parapeta vonkajšia poplast. šír.250 mm, biela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</si>
</sst>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6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2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8" fillId="0" borderId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64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71" fontId="1" fillId="0" borderId="0" xfId="0" applyNumberFormat="1" applyFont="1" applyProtection="1"/>
    <xf numFmtId="172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46" xfId="0" applyFont="1" applyBorder="1" applyAlignment="1" applyProtection="1">
      <alignment horizontal="center"/>
    </xf>
    <xf numFmtId="0" fontId="1" fillId="0" borderId="47" xfId="0" applyFont="1" applyBorder="1" applyAlignment="1" applyProtection="1">
      <alignment horizontal="center"/>
    </xf>
    <xf numFmtId="0" fontId="1" fillId="0" borderId="48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72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72" fontId="1" fillId="0" borderId="0" xfId="0" applyNumberFormat="1" applyFont="1" applyProtection="1">
      <protection locked="0"/>
    </xf>
    <xf numFmtId="0" fontId="1" fillId="0" borderId="46" xfId="0" applyFont="1" applyBorder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left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72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71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169" fontId="1" fillId="0" borderId="0" xfId="0" applyNumberFormat="1" applyFont="1" applyAlignment="1" applyProtection="1">
      <alignment vertical="top"/>
    </xf>
    <xf numFmtId="0" fontId="1" fillId="0" borderId="0" xfId="0" applyFont="1"/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48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/>
    </xf>
    <xf numFmtId="0" fontId="1" fillId="0" borderId="50" xfId="0" applyFont="1" applyBorder="1" applyAlignment="1" applyProtection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 applyProtection="1"/>
    <xf numFmtId="0" fontId="1" fillId="0" borderId="48" xfId="0" applyFont="1" applyBorder="1" applyAlignment="1" applyProtection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 applyProtection="1">
      <alignment horizontal="left"/>
    </xf>
    <xf numFmtId="0" fontId="1" fillId="0" borderId="46" xfId="0" applyFont="1" applyBorder="1" applyAlignment="1" applyProtection="1">
      <alignment horizontal="right"/>
    </xf>
    <xf numFmtId="49" fontId="1" fillId="0" borderId="48" xfId="0" applyNumberFormat="1" applyFont="1" applyBorder="1" applyAlignment="1" applyProtection="1">
      <alignment horizontal="left"/>
    </xf>
    <xf numFmtId="0" fontId="1" fillId="0" borderId="48" xfId="0" applyFont="1" applyBorder="1" applyProtection="1"/>
    <xf numFmtId="0" fontId="1" fillId="0" borderId="48" xfId="0" applyFont="1" applyBorder="1" applyAlignment="1" applyProtection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0" fontId="1" fillId="0" borderId="47" xfId="0" applyFont="1" applyBorder="1" applyAlignment="1" applyProtection="1">
      <alignment horizontal="right" vertical="top"/>
    </xf>
    <xf numFmtId="49" fontId="1" fillId="0" borderId="47" xfId="0" applyNumberFormat="1" applyFont="1" applyBorder="1" applyAlignment="1" applyProtection="1">
      <alignment horizontal="center" vertical="top"/>
    </xf>
    <xf numFmtId="49" fontId="1" fillId="0" borderId="47" xfId="0" applyNumberFormat="1" applyFont="1" applyBorder="1" applyAlignment="1" applyProtection="1">
      <alignment vertical="top"/>
    </xf>
    <xf numFmtId="49" fontId="1" fillId="0" borderId="47" xfId="0" applyNumberFormat="1" applyFont="1" applyBorder="1" applyAlignment="1" applyProtection="1">
      <alignment horizontal="left" vertical="top" wrapText="1"/>
    </xf>
    <xf numFmtId="172" fontId="1" fillId="0" borderId="47" xfId="0" applyNumberFormat="1" applyFont="1" applyBorder="1" applyAlignment="1" applyProtection="1">
      <alignment vertical="top"/>
    </xf>
    <xf numFmtId="0" fontId="1" fillId="0" borderId="47" xfId="0" applyFont="1" applyBorder="1" applyAlignment="1" applyProtection="1">
      <alignment vertical="top"/>
    </xf>
    <xf numFmtId="4" fontId="1" fillId="0" borderId="47" xfId="0" applyNumberFormat="1" applyFont="1" applyBorder="1" applyAlignment="1" applyProtection="1">
      <alignment vertical="top"/>
    </xf>
    <xf numFmtId="171" fontId="1" fillId="0" borderId="47" xfId="0" applyNumberFormat="1" applyFont="1" applyBorder="1" applyAlignment="1" applyProtection="1">
      <alignment vertical="top"/>
    </xf>
    <xf numFmtId="0" fontId="1" fillId="0" borderId="47" xfId="0" applyFont="1" applyBorder="1" applyAlignment="1" applyProtection="1">
      <alignment horizontal="center" vertical="top"/>
    </xf>
    <xf numFmtId="49" fontId="1" fillId="0" borderId="47" xfId="0" applyNumberFormat="1" applyFont="1" applyBorder="1" applyAlignment="1" applyProtection="1">
      <alignment horizontal="left" vertical="top"/>
    </xf>
    <xf numFmtId="169" fontId="1" fillId="0" borderId="47" xfId="0" applyNumberFormat="1" applyFont="1" applyBorder="1" applyAlignment="1" applyProtection="1">
      <alignment vertical="top"/>
    </xf>
    <xf numFmtId="49" fontId="15" fillId="0" borderId="47" xfId="0" applyNumberFormat="1" applyFont="1" applyBorder="1" applyAlignment="1" applyProtection="1">
      <alignment horizontal="right" vertical="top" wrapText="1"/>
    </xf>
    <xf numFmtId="0" fontId="1" fillId="0" borderId="47" xfId="0" applyFont="1" applyBorder="1" applyAlignment="1" applyProtection="1">
      <alignment horizontal="left" vertical="top"/>
    </xf>
    <xf numFmtId="0" fontId="1" fillId="0" borderId="47" xfId="0" applyFont="1" applyBorder="1" applyProtection="1"/>
    <xf numFmtId="4" fontId="1" fillId="0" borderId="47" xfId="0" applyNumberFormat="1" applyFont="1" applyBorder="1" applyProtection="1"/>
    <xf numFmtId="171" fontId="1" fillId="0" borderId="47" xfId="0" applyNumberFormat="1" applyFont="1" applyBorder="1" applyProtection="1"/>
    <xf numFmtId="172" fontId="1" fillId="0" borderId="47" xfId="0" applyNumberFormat="1" applyFont="1" applyBorder="1" applyProtection="1"/>
    <xf numFmtId="0" fontId="15" fillId="0" borderId="0" xfId="0" applyFont="1" applyProtection="1"/>
    <xf numFmtId="0" fontId="1" fillId="0" borderId="47" xfId="0" applyFont="1" applyBorder="1" applyAlignment="1" applyProtection="1">
      <alignment horizontal="center"/>
    </xf>
    <xf numFmtId="0" fontId="1" fillId="0" borderId="51" xfId="0" applyFont="1" applyBorder="1" applyAlignment="1" applyProtection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2">
    <cellStyle name="1 000 Sk" xfId="11" xr:uid="{00000000-0005-0000-0000-000000000000}"/>
    <cellStyle name="1 000,-  Sk" xfId="2" xr:uid="{00000000-0005-0000-0000-000001000000}"/>
    <cellStyle name="1 000,- Kč" xfId="7" xr:uid="{00000000-0005-0000-0000-000002000000}"/>
    <cellStyle name="1 000,- Sk" xfId="10" xr:uid="{00000000-0005-0000-0000-000003000000}"/>
    <cellStyle name="1000 Sk_fakturuj99" xfId="4" xr:uid="{00000000-0005-0000-0000-000004000000}"/>
    <cellStyle name="20 % – Zvýraznění1" xfId="8" xr:uid="{00000000-0005-0000-0000-000005000000}"/>
    <cellStyle name="20 % – Zvýraznění2" xfId="9" xr:uid="{00000000-0005-0000-0000-000006000000}"/>
    <cellStyle name="20 % – Zvýraznění3" xfId="3" xr:uid="{00000000-0005-0000-0000-000007000000}"/>
    <cellStyle name="20 % – Zvýraznění4" xfId="12" xr:uid="{00000000-0005-0000-0000-000008000000}"/>
    <cellStyle name="20 % – Zvýraznění5" xfId="13" xr:uid="{00000000-0005-0000-0000-000009000000}"/>
    <cellStyle name="20 % – Zvýraznění6" xfId="14" xr:uid="{00000000-0005-0000-0000-00000A000000}"/>
    <cellStyle name="40 % – Zvýraznění1" xfId="5" xr:uid="{00000000-0005-0000-0000-00000B000000}"/>
    <cellStyle name="40 % – Zvýraznění2" xfId="15" xr:uid="{00000000-0005-0000-0000-00000C000000}"/>
    <cellStyle name="40 % – Zvýraznění3" xfId="16" xr:uid="{00000000-0005-0000-0000-00000D000000}"/>
    <cellStyle name="40 % – Zvýraznění4" xfId="17" xr:uid="{00000000-0005-0000-0000-00000E000000}"/>
    <cellStyle name="40 % – Zvýraznění5" xfId="6" xr:uid="{00000000-0005-0000-0000-00000F000000}"/>
    <cellStyle name="40 % – Zvýraznění6" xfId="18" xr:uid="{00000000-0005-0000-0000-000010000000}"/>
    <cellStyle name="60 % – Zvýraznění1" xfId="19" xr:uid="{00000000-0005-0000-0000-000011000000}"/>
    <cellStyle name="60 % – Zvýraznění2" xfId="20" xr:uid="{00000000-0005-0000-0000-000012000000}"/>
    <cellStyle name="60 % – Zvýraznění3" xfId="21" xr:uid="{00000000-0005-0000-0000-000013000000}"/>
    <cellStyle name="60 % – Zvýraznění4" xfId="22" xr:uid="{00000000-0005-0000-0000-000014000000}"/>
    <cellStyle name="60 % – Zvýraznění5" xfId="23" xr:uid="{00000000-0005-0000-0000-000015000000}"/>
    <cellStyle name="60 % – Zvýraznění6" xfId="24" xr:uid="{00000000-0005-0000-0000-000016000000}"/>
    <cellStyle name="Celkem" xfId="25" xr:uid="{00000000-0005-0000-0000-000017000000}"/>
    <cellStyle name="data" xfId="26" xr:uid="{00000000-0005-0000-0000-000018000000}"/>
    <cellStyle name="Název" xfId="27" xr:uid="{00000000-0005-0000-0000-000019000000}"/>
    <cellStyle name="Normálna" xfId="0" builtinId="0"/>
    <cellStyle name="normálne_fakturuj99" xfId="28" xr:uid="{00000000-0005-0000-0000-00001B000000}"/>
    <cellStyle name="normálne_KLs" xfId="1" xr:uid="{00000000-0005-0000-0000-00001C000000}"/>
    <cellStyle name="TEXT 1" xfId="29" xr:uid="{00000000-0005-0000-0000-00001D000000}"/>
    <cellStyle name="Text upozornění" xfId="30" xr:uid="{00000000-0005-0000-0000-00001E000000}"/>
    <cellStyle name="TEXT1" xfId="31" xr:uid="{00000000-0005-0000-0000-00001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1"/>
  <sheetViews>
    <sheetView showGridLines="0" zoomScale="75" zoomScaleNormal="75" workbookViewId="0">
      <pane xSplit="4" ySplit="10" topLeftCell="E11" activePane="bottomRight" state="frozen"/>
      <selection pane="topRight"/>
      <selection pane="bottomLeft"/>
      <selection pane="bottomRight" activeCell="AL27" sqref="AL27"/>
    </sheetView>
  </sheetViews>
  <sheetFormatPr defaultColWidth="9" defaultRowHeight="13.5"/>
  <cols>
    <col min="1" max="1" width="3.7109375" style="93" customWidth="1"/>
    <col min="2" max="2" width="3.7109375" style="94" customWidth="1"/>
    <col min="3" max="3" width="13" style="95" customWidth="1"/>
    <col min="4" max="4" width="45.7109375" style="96" customWidth="1"/>
    <col min="5" max="5" width="11.28515625" style="97" customWidth="1"/>
    <col min="6" max="6" width="5.85546875" style="98" customWidth="1"/>
    <col min="7" max="7" width="8.7109375" style="99" customWidth="1"/>
    <col min="8" max="10" width="9.7109375" style="99" customWidth="1"/>
    <col min="11" max="11" width="7.42578125" style="100" hidden="1" customWidth="1"/>
    <col min="12" max="12" width="8.28515625" style="100" hidden="1" customWidth="1"/>
    <col min="13" max="13" width="7.140625" style="97" hidden="1" customWidth="1"/>
    <col min="14" max="14" width="7" style="97" hidden="1" customWidth="1"/>
    <col min="15" max="15" width="3.5703125" style="98" hidden="1" customWidth="1"/>
    <col min="16" max="16" width="12.7109375" style="98" hidden="1" customWidth="1"/>
    <col min="17" max="19" width="11.28515625" style="97" hidden="1" customWidth="1"/>
    <col min="20" max="20" width="10.5703125" style="101" hidden="1" customWidth="1"/>
    <col min="21" max="21" width="10.28515625" style="101" hidden="1" customWidth="1"/>
    <col min="22" max="22" width="5.7109375" style="101" hidden="1" customWidth="1"/>
    <col min="23" max="23" width="9.140625" style="97" hidden="1" customWidth="1"/>
    <col min="24" max="25" width="11.85546875" style="102" hidden="1" customWidth="1"/>
    <col min="26" max="26" width="7.5703125" style="95" hidden="1" customWidth="1"/>
    <col min="27" max="27" width="12.7109375" style="95" hidden="1" customWidth="1"/>
    <col min="28" max="28" width="4.28515625" style="98" hidden="1" customWidth="1"/>
    <col min="29" max="30" width="2.7109375" style="98" hidden="1" customWidth="1"/>
    <col min="31" max="34" width="9.140625" style="103" hidden="1" customWidth="1"/>
    <col min="35" max="35" width="9.140625" style="71" customWidth="1"/>
    <col min="36" max="37" width="9.140625" style="71" hidden="1" customWidth="1"/>
    <col min="38" max="1024" width="9" style="104"/>
  </cols>
  <sheetData>
    <row r="1" spans="1:37" s="71" customFormat="1" ht="12.75" customHeight="1">
      <c r="A1" s="75" t="s">
        <v>2</v>
      </c>
      <c r="G1" s="72"/>
      <c r="I1" s="158" t="s">
        <v>230</v>
      </c>
      <c r="J1" s="72"/>
      <c r="K1" s="73"/>
      <c r="Q1" s="74"/>
      <c r="R1" s="74"/>
      <c r="S1" s="74"/>
      <c r="X1" s="102"/>
      <c r="Y1" s="102"/>
      <c r="Z1" s="120" t="s">
        <v>4</v>
      </c>
      <c r="AA1" s="120" t="s">
        <v>5</v>
      </c>
      <c r="AB1" s="68" t="s">
        <v>6</v>
      </c>
      <c r="AC1" s="68" t="s">
        <v>7</v>
      </c>
      <c r="AD1" s="68" t="s">
        <v>8</v>
      </c>
      <c r="AE1" s="121" t="s">
        <v>9</v>
      </c>
      <c r="AF1" s="122" t="s">
        <v>10</v>
      </c>
    </row>
    <row r="2" spans="1:37" s="71" customFormat="1" ht="12.75">
      <c r="A2" s="75" t="s">
        <v>11</v>
      </c>
      <c r="G2" s="72"/>
      <c r="H2" s="105"/>
      <c r="I2" s="75" t="s">
        <v>117</v>
      </c>
      <c r="J2" s="72"/>
      <c r="K2" s="73"/>
      <c r="Q2" s="74"/>
      <c r="R2" s="74"/>
      <c r="S2" s="74"/>
      <c r="X2" s="102"/>
      <c r="Y2" s="102"/>
      <c r="Z2" s="120" t="s">
        <v>12</v>
      </c>
      <c r="AA2" s="70" t="s">
        <v>13</v>
      </c>
      <c r="AB2" s="69" t="s">
        <v>14</v>
      </c>
      <c r="AC2" s="69"/>
      <c r="AD2" s="70"/>
      <c r="AE2" s="121">
        <v>1</v>
      </c>
      <c r="AF2" s="123">
        <v>123.5</v>
      </c>
    </row>
    <row r="3" spans="1:37" s="71" customFormat="1" ht="12.75">
      <c r="A3" s="75" t="s">
        <v>15</v>
      </c>
      <c r="G3" s="72"/>
      <c r="I3" s="158" t="s">
        <v>231</v>
      </c>
      <c r="J3" s="72"/>
      <c r="K3" s="73"/>
      <c r="Q3" s="74"/>
      <c r="R3" s="74"/>
      <c r="S3" s="74"/>
      <c r="X3" s="102"/>
      <c r="Y3" s="102"/>
      <c r="Z3" s="120" t="s">
        <v>16</v>
      </c>
      <c r="AA3" s="70" t="s">
        <v>17</v>
      </c>
      <c r="AB3" s="69" t="s">
        <v>14</v>
      </c>
      <c r="AC3" s="69" t="s">
        <v>18</v>
      </c>
      <c r="AD3" s="70" t="s">
        <v>19</v>
      </c>
      <c r="AE3" s="121">
        <v>2</v>
      </c>
      <c r="AF3" s="124">
        <v>123.46</v>
      </c>
    </row>
    <row r="4" spans="1:37" s="71" customFormat="1" ht="12.75">
      <c r="Q4" s="74"/>
      <c r="R4" s="74"/>
      <c r="S4" s="74"/>
      <c r="X4" s="102"/>
      <c r="Y4" s="102"/>
      <c r="Z4" s="120" t="s">
        <v>20</v>
      </c>
      <c r="AA4" s="70" t="s">
        <v>21</v>
      </c>
      <c r="AB4" s="69" t="s">
        <v>14</v>
      </c>
      <c r="AC4" s="69"/>
      <c r="AD4" s="70"/>
      <c r="AE4" s="121">
        <v>3</v>
      </c>
      <c r="AF4" s="125">
        <v>123.45699999999999</v>
      </c>
    </row>
    <row r="5" spans="1:37" s="71" customFormat="1" ht="12.75">
      <c r="A5" s="75" t="s">
        <v>119</v>
      </c>
      <c r="Q5" s="74"/>
      <c r="R5" s="74"/>
      <c r="S5" s="74"/>
      <c r="X5" s="102"/>
      <c r="Y5" s="102"/>
      <c r="Z5" s="120" t="s">
        <v>22</v>
      </c>
      <c r="AA5" s="70" t="s">
        <v>17</v>
      </c>
      <c r="AB5" s="69" t="s">
        <v>14</v>
      </c>
      <c r="AC5" s="69" t="s">
        <v>18</v>
      </c>
      <c r="AD5" s="70" t="s">
        <v>19</v>
      </c>
      <c r="AE5" s="121">
        <v>4</v>
      </c>
      <c r="AF5" s="126">
        <v>123.4567</v>
      </c>
    </row>
    <row r="6" spans="1:37" s="71" customFormat="1" ht="12.75">
      <c r="A6" s="75" t="s">
        <v>120</v>
      </c>
      <c r="Q6" s="74"/>
      <c r="R6" s="74"/>
      <c r="S6" s="74"/>
      <c r="X6" s="102"/>
      <c r="Y6" s="102"/>
      <c r="Z6" s="105"/>
      <c r="AA6" s="105"/>
      <c r="AE6" s="121" t="s">
        <v>23</v>
      </c>
      <c r="AF6" s="124">
        <v>123.46</v>
      </c>
    </row>
    <row r="7" spans="1:37" s="71" customFormat="1" ht="12.75">
      <c r="A7" s="75"/>
      <c r="Q7" s="74"/>
      <c r="R7" s="74"/>
      <c r="S7" s="74"/>
      <c r="X7" s="102"/>
      <c r="Y7" s="102"/>
      <c r="Z7" s="105"/>
      <c r="AA7" s="105"/>
    </row>
    <row r="8" spans="1:37" s="71" customFormat="1">
      <c r="A8" s="71" t="s">
        <v>121</v>
      </c>
      <c r="B8" s="106"/>
      <c r="C8" s="107"/>
      <c r="D8" s="76" t="str">
        <f>CONCATENATE(AA2," ",AB2," ",AC2," ",AD2)</f>
        <v xml:space="preserve">Prehľad rozpočtových nákladov v EUR  </v>
      </c>
      <c r="E8" s="74"/>
      <c r="G8" s="72"/>
      <c r="H8" s="72"/>
      <c r="I8" s="72"/>
      <c r="J8" s="72"/>
      <c r="K8" s="73"/>
      <c r="L8" s="73"/>
      <c r="M8" s="74"/>
      <c r="N8" s="74"/>
      <c r="Q8" s="74"/>
      <c r="R8" s="74"/>
      <c r="S8" s="74"/>
      <c r="X8" s="102"/>
      <c r="Y8" s="102"/>
      <c r="Z8" s="105"/>
      <c r="AA8" s="105"/>
      <c r="AE8" s="98"/>
      <c r="AF8" s="98"/>
      <c r="AG8" s="98"/>
      <c r="AH8" s="98"/>
    </row>
    <row r="9" spans="1:37">
      <c r="A9" s="77" t="s">
        <v>24</v>
      </c>
      <c r="B9" s="77" t="s">
        <v>25</v>
      </c>
      <c r="C9" s="77" t="s">
        <v>26</v>
      </c>
      <c r="D9" s="77" t="s">
        <v>27</v>
      </c>
      <c r="E9" s="77" t="s">
        <v>28</v>
      </c>
      <c r="F9" s="77" t="s">
        <v>29</v>
      </c>
      <c r="G9" s="77" t="s">
        <v>30</v>
      </c>
      <c r="H9" s="77" t="s">
        <v>31</v>
      </c>
      <c r="I9" s="77" t="s">
        <v>32</v>
      </c>
      <c r="J9" s="77" t="s">
        <v>33</v>
      </c>
      <c r="K9" s="159" t="s">
        <v>34</v>
      </c>
      <c r="L9" s="159"/>
      <c r="M9" s="160" t="s">
        <v>35</v>
      </c>
      <c r="N9" s="160"/>
      <c r="O9" s="77" t="s">
        <v>1</v>
      </c>
      <c r="P9" s="109" t="s">
        <v>36</v>
      </c>
      <c r="Q9" s="77" t="s">
        <v>28</v>
      </c>
      <c r="R9" s="77" t="s">
        <v>28</v>
      </c>
      <c r="S9" s="109" t="s">
        <v>28</v>
      </c>
      <c r="T9" s="111" t="s">
        <v>37</v>
      </c>
      <c r="U9" s="112" t="s">
        <v>38</v>
      </c>
      <c r="V9" s="113" t="s">
        <v>39</v>
      </c>
      <c r="W9" s="77" t="s">
        <v>40</v>
      </c>
      <c r="X9" s="114" t="s">
        <v>26</v>
      </c>
      <c r="Y9" s="114" t="s">
        <v>26</v>
      </c>
      <c r="Z9" s="127" t="s">
        <v>41</v>
      </c>
      <c r="AA9" s="127" t="s">
        <v>42</v>
      </c>
      <c r="AB9" s="77" t="s">
        <v>39</v>
      </c>
      <c r="AC9" s="77" t="s">
        <v>43</v>
      </c>
      <c r="AD9" s="77" t="s">
        <v>44</v>
      </c>
      <c r="AE9" s="128" t="s">
        <v>45</v>
      </c>
      <c r="AF9" s="128" t="s">
        <v>46</v>
      </c>
      <c r="AG9" s="128" t="s">
        <v>28</v>
      </c>
      <c r="AH9" s="128" t="s">
        <v>47</v>
      </c>
      <c r="AJ9" s="71" t="s">
        <v>138</v>
      </c>
      <c r="AK9" s="71" t="s">
        <v>140</v>
      </c>
    </row>
    <row r="10" spans="1:37">
      <c r="A10" s="79" t="s">
        <v>48</v>
      </c>
      <c r="B10" s="79" t="s">
        <v>49</v>
      </c>
      <c r="C10" s="108"/>
      <c r="D10" s="79" t="s">
        <v>50</v>
      </c>
      <c r="E10" s="79" t="s">
        <v>51</v>
      </c>
      <c r="F10" s="79" t="s">
        <v>52</v>
      </c>
      <c r="G10" s="79" t="s">
        <v>53</v>
      </c>
      <c r="H10" s="79"/>
      <c r="I10" s="79" t="s">
        <v>54</v>
      </c>
      <c r="J10" s="79"/>
      <c r="K10" s="79" t="s">
        <v>30</v>
      </c>
      <c r="L10" s="79" t="s">
        <v>33</v>
      </c>
      <c r="M10" s="110" t="s">
        <v>30</v>
      </c>
      <c r="N10" s="79" t="s">
        <v>33</v>
      </c>
      <c r="O10" s="79" t="s">
        <v>55</v>
      </c>
      <c r="P10" s="110"/>
      <c r="Q10" s="79" t="s">
        <v>56</v>
      </c>
      <c r="R10" s="79" t="s">
        <v>57</v>
      </c>
      <c r="S10" s="110" t="s">
        <v>58</v>
      </c>
      <c r="T10" s="115" t="s">
        <v>59</v>
      </c>
      <c r="U10" s="116" t="s">
        <v>60</v>
      </c>
      <c r="V10" s="117" t="s">
        <v>61</v>
      </c>
      <c r="W10" s="118"/>
      <c r="X10" s="119" t="s">
        <v>62</v>
      </c>
      <c r="Y10" s="119"/>
      <c r="Z10" s="129" t="s">
        <v>63</v>
      </c>
      <c r="AA10" s="129" t="s">
        <v>48</v>
      </c>
      <c r="AB10" s="79" t="s">
        <v>64</v>
      </c>
      <c r="AC10" s="130"/>
      <c r="AD10" s="130"/>
      <c r="AE10" s="131"/>
      <c r="AF10" s="131"/>
      <c r="AG10" s="131"/>
      <c r="AH10" s="131"/>
      <c r="AJ10" s="71" t="s">
        <v>139</v>
      </c>
      <c r="AK10" s="71" t="s">
        <v>141</v>
      </c>
    </row>
    <row r="12" spans="1:37">
      <c r="A12" s="141">
        <v>1</v>
      </c>
      <c r="B12" s="142" t="s">
        <v>142</v>
      </c>
      <c r="C12" s="143" t="s">
        <v>143</v>
      </c>
      <c r="D12" s="144" t="s">
        <v>144</v>
      </c>
      <c r="E12" s="145">
        <v>152.77000000000001</v>
      </c>
      <c r="F12" s="146" t="s">
        <v>145</v>
      </c>
      <c r="G12" s="147"/>
      <c r="H12" s="147"/>
      <c r="I12" s="147"/>
      <c r="J12" s="147"/>
      <c r="K12" s="148">
        <v>6.3000000000000003E-4</v>
      </c>
      <c r="L12" s="148">
        <v>9.62451E-2</v>
      </c>
      <c r="M12" s="145">
        <v>3.4000000000000002E-2</v>
      </c>
      <c r="N12" s="145">
        <v>5.1941800000000002</v>
      </c>
      <c r="O12" s="146">
        <v>20</v>
      </c>
      <c r="P12" s="146">
        <v>1</v>
      </c>
      <c r="Q12" s="145"/>
      <c r="R12" s="145"/>
      <c r="S12" s="145"/>
      <c r="T12" s="149"/>
      <c r="U12" s="149"/>
      <c r="V12" s="149" t="s">
        <v>111</v>
      </c>
      <c r="W12" s="145">
        <v>37.123109999999997</v>
      </c>
      <c r="X12" s="150" t="s">
        <v>146</v>
      </c>
      <c r="Y12" s="150" t="s">
        <v>143</v>
      </c>
      <c r="Z12" s="143" t="s">
        <v>147</v>
      </c>
      <c r="AA12" s="143"/>
      <c r="AB12" s="146">
        <v>7</v>
      </c>
      <c r="AC12" s="146"/>
      <c r="AD12" s="146"/>
      <c r="AE12" s="151"/>
      <c r="AF12" s="151"/>
      <c r="AG12" s="151"/>
      <c r="AH12" s="151"/>
      <c r="AJ12" s="71" t="s">
        <v>148</v>
      </c>
      <c r="AK12" s="71" t="s">
        <v>149</v>
      </c>
    </row>
    <row r="13" spans="1:37">
      <c r="A13" s="141">
        <v>2</v>
      </c>
      <c r="B13" s="142" t="s">
        <v>150</v>
      </c>
      <c r="C13" s="143" t="s">
        <v>151</v>
      </c>
      <c r="D13" s="144" t="s">
        <v>152</v>
      </c>
      <c r="E13" s="145">
        <v>175</v>
      </c>
      <c r="F13" s="146" t="s">
        <v>153</v>
      </c>
      <c r="G13" s="147"/>
      <c r="H13" s="147"/>
      <c r="I13" s="147"/>
      <c r="J13" s="147"/>
      <c r="K13" s="148"/>
      <c r="L13" s="148"/>
      <c r="M13" s="145">
        <v>2E-3</v>
      </c>
      <c r="N13" s="145">
        <v>0.35</v>
      </c>
      <c r="O13" s="146">
        <v>20</v>
      </c>
      <c r="P13" s="146">
        <v>2</v>
      </c>
      <c r="Q13" s="145"/>
      <c r="R13" s="145"/>
      <c r="S13" s="145"/>
      <c r="T13" s="149"/>
      <c r="U13" s="149"/>
      <c r="V13" s="149" t="s">
        <v>154</v>
      </c>
      <c r="W13" s="145">
        <v>9.625</v>
      </c>
      <c r="X13" s="150" t="s">
        <v>155</v>
      </c>
      <c r="Y13" s="150" t="s">
        <v>151</v>
      </c>
      <c r="Z13" s="143" t="s">
        <v>156</v>
      </c>
      <c r="AA13" s="143"/>
      <c r="AB13" s="146">
        <v>7</v>
      </c>
      <c r="AC13" s="146"/>
      <c r="AD13" s="146"/>
      <c r="AE13" s="151"/>
      <c r="AF13" s="151"/>
      <c r="AG13" s="151"/>
      <c r="AH13" s="151"/>
      <c r="AJ13" s="71" t="s">
        <v>157</v>
      </c>
      <c r="AK13" s="71" t="s">
        <v>149</v>
      </c>
    </row>
    <row r="14" spans="1:37">
      <c r="A14" s="141">
        <v>3</v>
      </c>
      <c r="B14" s="142" t="s">
        <v>158</v>
      </c>
      <c r="C14" s="143" t="s">
        <v>159</v>
      </c>
      <c r="D14" s="144" t="s">
        <v>160</v>
      </c>
      <c r="E14" s="145">
        <v>55</v>
      </c>
      <c r="F14" s="146" t="s">
        <v>161</v>
      </c>
      <c r="G14" s="147"/>
      <c r="H14" s="147"/>
      <c r="I14" s="147"/>
      <c r="J14" s="147"/>
      <c r="K14" s="148">
        <v>1.0000000000000001E-5</v>
      </c>
      <c r="L14" s="148">
        <v>5.5000000000000003E-4</v>
      </c>
      <c r="M14" s="145"/>
      <c r="N14" s="145"/>
      <c r="O14" s="146">
        <v>20</v>
      </c>
      <c r="P14" s="146">
        <v>3</v>
      </c>
      <c r="Q14" s="145"/>
      <c r="R14" s="145"/>
      <c r="S14" s="145"/>
      <c r="T14" s="149"/>
      <c r="U14" s="149"/>
      <c r="V14" s="149" t="s">
        <v>162</v>
      </c>
      <c r="W14" s="145">
        <v>12.65</v>
      </c>
      <c r="X14" s="150" t="s">
        <v>163</v>
      </c>
      <c r="Y14" s="150" t="s">
        <v>159</v>
      </c>
      <c r="Z14" s="143" t="s">
        <v>164</v>
      </c>
      <c r="AA14" s="143"/>
      <c r="AB14" s="146">
        <v>7</v>
      </c>
      <c r="AC14" s="146"/>
      <c r="AD14" s="146"/>
      <c r="AE14" s="151"/>
      <c r="AF14" s="151"/>
      <c r="AG14" s="151"/>
      <c r="AH14" s="151"/>
      <c r="AJ14" s="71" t="s">
        <v>165</v>
      </c>
      <c r="AK14" s="71" t="s">
        <v>149</v>
      </c>
    </row>
    <row r="15" spans="1:37">
      <c r="A15" s="141">
        <v>4</v>
      </c>
      <c r="B15" s="142" t="s">
        <v>166</v>
      </c>
      <c r="C15" s="143" t="s">
        <v>167</v>
      </c>
      <c r="D15" s="144" t="s">
        <v>168</v>
      </c>
      <c r="E15" s="145">
        <v>15</v>
      </c>
      <c r="F15" s="146" t="s">
        <v>145</v>
      </c>
      <c r="G15" s="147"/>
      <c r="H15" s="147"/>
      <c r="I15" s="147"/>
      <c r="J15" s="147"/>
      <c r="K15" s="148"/>
      <c r="L15" s="148"/>
      <c r="M15" s="145"/>
      <c r="N15" s="145"/>
      <c r="O15" s="146">
        <v>20</v>
      </c>
      <c r="P15" s="146">
        <v>4</v>
      </c>
      <c r="Q15" s="145"/>
      <c r="R15" s="145"/>
      <c r="S15" s="145"/>
      <c r="T15" s="149"/>
      <c r="U15" s="149"/>
      <c r="V15" s="149" t="s">
        <v>154</v>
      </c>
      <c r="W15" s="145">
        <v>7.8449999999999998</v>
      </c>
      <c r="X15" s="150" t="s">
        <v>169</v>
      </c>
      <c r="Y15" s="150" t="s">
        <v>167</v>
      </c>
      <c r="Z15" s="143" t="s">
        <v>147</v>
      </c>
      <c r="AA15" s="143"/>
      <c r="AB15" s="146">
        <v>1</v>
      </c>
      <c r="AC15" s="146"/>
      <c r="AD15" s="146"/>
      <c r="AE15" s="151"/>
      <c r="AF15" s="151"/>
      <c r="AG15" s="151"/>
      <c r="AH15" s="151"/>
      <c r="AJ15" s="71" t="s">
        <v>157</v>
      </c>
      <c r="AK15" s="71" t="s">
        <v>149</v>
      </c>
    </row>
    <row r="16" spans="1:37">
      <c r="A16" s="141">
        <v>5</v>
      </c>
      <c r="B16" s="142" t="s">
        <v>166</v>
      </c>
      <c r="C16" s="143" t="s">
        <v>170</v>
      </c>
      <c r="D16" s="144" t="s">
        <v>171</v>
      </c>
      <c r="E16" s="145">
        <v>15</v>
      </c>
      <c r="F16" s="146" t="s">
        <v>145</v>
      </c>
      <c r="G16" s="147"/>
      <c r="H16" s="147"/>
      <c r="I16" s="147"/>
      <c r="J16" s="147"/>
      <c r="K16" s="148">
        <v>1.6000000000000001E-4</v>
      </c>
      <c r="L16" s="148">
        <v>2.3999999999999998E-3</v>
      </c>
      <c r="M16" s="145"/>
      <c r="N16" s="145"/>
      <c r="O16" s="146">
        <v>20</v>
      </c>
      <c r="P16" s="146">
        <v>5</v>
      </c>
      <c r="Q16" s="145"/>
      <c r="R16" s="145"/>
      <c r="S16" s="145"/>
      <c r="T16" s="149"/>
      <c r="U16" s="149"/>
      <c r="V16" s="149" t="s">
        <v>154</v>
      </c>
      <c r="W16" s="145">
        <v>3.9</v>
      </c>
      <c r="X16" s="150" t="s">
        <v>172</v>
      </c>
      <c r="Y16" s="150" t="s">
        <v>170</v>
      </c>
      <c r="Z16" s="143" t="s">
        <v>173</v>
      </c>
      <c r="AA16" s="143"/>
      <c r="AB16" s="146">
        <v>7</v>
      </c>
      <c r="AC16" s="146"/>
      <c r="AD16" s="146"/>
      <c r="AE16" s="151"/>
      <c r="AF16" s="151"/>
      <c r="AG16" s="151"/>
      <c r="AH16" s="151"/>
      <c r="AJ16" s="71" t="s">
        <v>157</v>
      </c>
      <c r="AK16" s="71" t="s">
        <v>149</v>
      </c>
    </row>
    <row r="17" spans="1:37">
      <c r="A17" s="141">
        <v>6</v>
      </c>
      <c r="B17" s="142" t="s">
        <v>174</v>
      </c>
      <c r="C17" s="143" t="s">
        <v>175</v>
      </c>
      <c r="D17" s="144" t="s">
        <v>176</v>
      </c>
      <c r="E17" s="145">
        <v>97</v>
      </c>
      <c r="F17" s="146" t="s">
        <v>161</v>
      </c>
      <c r="G17" s="147"/>
      <c r="H17" s="147"/>
      <c r="I17" s="147"/>
      <c r="J17" s="147"/>
      <c r="K17" s="148">
        <v>2.5000000000000001E-4</v>
      </c>
      <c r="L17" s="148">
        <v>2.4250000000000001E-2</v>
      </c>
      <c r="M17" s="145"/>
      <c r="N17" s="145"/>
      <c r="O17" s="146">
        <v>20</v>
      </c>
      <c r="P17" s="146">
        <v>6</v>
      </c>
      <c r="Q17" s="145"/>
      <c r="R17" s="145"/>
      <c r="S17" s="145"/>
      <c r="T17" s="149"/>
      <c r="U17" s="149"/>
      <c r="V17" s="149" t="s">
        <v>154</v>
      </c>
      <c r="W17" s="145">
        <v>136.18799999999999</v>
      </c>
      <c r="X17" s="150" t="s">
        <v>177</v>
      </c>
      <c r="Y17" s="150" t="s">
        <v>175</v>
      </c>
      <c r="Z17" s="143" t="s">
        <v>178</v>
      </c>
      <c r="AA17" s="143"/>
      <c r="AB17" s="146">
        <v>7</v>
      </c>
      <c r="AC17" s="146"/>
      <c r="AD17" s="146"/>
      <c r="AE17" s="151"/>
      <c r="AF17" s="151"/>
      <c r="AG17" s="151"/>
      <c r="AH17" s="151"/>
      <c r="AJ17" s="71" t="s">
        <v>157</v>
      </c>
      <c r="AK17" s="71" t="s">
        <v>149</v>
      </c>
    </row>
    <row r="18" spans="1:37" ht="25.5">
      <c r="A18" s="141">
        <v>7</v>
      </c>
      <c r="B18" s="142" t="s">
        <v>179</v>
      </c>
      <c r="C18" s="143" t="s">
        <v>180</v>
      </c>
      <c r="D18" s="144" t="s">
        <v>181</v>
      </c>
      <c r="E18" s="145">
        <v>97</v>
      </c>
      <c r="F18" s="146" t="s">
        <v>161</v>
      </c>
      <c r="G18" s="147"/>
      <c r="H18" s="147"/>
      <c r="I18" s="147"/>
      <c r="J18" s="147"/>
      <c r="K18" s="148">
        <v>8.0000000000000002E-3</v>
      </c>
      <c r="L18" s="148">
        <v>0.77600000000000002</v>
      </c>
      <c r="M18" s="145"/>
      <c r="N18" s="145"/>
      <c r="O18" s="146">
        <v>20</v>
      </c>
      <c r="P18" s="146">
        <v>7</v>
      </c>
      <c r="Q18" s="145"/>
      <c r="R18" s="145"/>
      <c r="S18" s="145"/>
      <c r="T18" s="149"/>
      <c r="U18" s="149"/>
      <c r="V18" s="149" t="s">
        <v>103</v>
      </c>
      <c r="W18" s="145"/>
      <c r="X18" s="150" t="s">
        <v>182</v>
      </c>
      <c r="Y18" s="150" t="s">
        <v>180</v>
      </c>
      <c r="Z18" s="143" t="s">
        <v>183</v>
      </c>
      <c r="AA18" s="143" t="s">
        <v>184</v>
      </c>
      <c r="AB18" s="146">
        <v>8</v>
      </c>
      <c r="AC18" s="146"/>
      <c r="AD18" s="146"/>
      <c r="AE18" s="151"/>
      <c r="AF18" s="151"/>
      <c r="AG18" s="151"/>
      <c r="AH18" s="151"/>
      <c r="AJ18" s="71" t="s">
        <v>185</v>
      </c>
      <c r="AK18" s="71" t="s">
        <v>149</v>
      </c>
    </row>
    <row r="19" spans="1:37" ht="25.5">
      <c r="A19" s="141">
        <v>8</v>
      </c>
      <c r="B19" s="142" t="s">
        <v>150</v>
      </c>
      <c r="C19" s="143" t="s">
        <v>186</v>
      </c>
      <c r="D19" s="144" t="s">
        <v>233</v>
      </c>
      <c r="E19" s="145">
        <v>88</v>
      </c>
      <c r="F19" s="146" t="s">
        <v>153</v>
      </c>
      <c r="G19" s="147"/>
      <c r="H19" s="147"/>
      <c r="I19" s="147"/>
      <c r="J19" s="147"/>
      <c r="K19" s="148">
        <v>2.1000000000000001E-4</v>
      </c>
      <c r="L19" s="148">
        <v>1.848E-2</v>
      </c>
      <c r="M19" s="145"/>
      <c r="N19" s="145"/>
      <c r="O19" s="146">
        <v>20</v>
      </c>
      <c r="P19" s="146">
        <v>8</v>
      </c>
      <c r="Q19" s="145"/>
      <c r="R19" s="145"/>
      <c r="S19" s="145"/>
      <c r="T19" s="149"/>
      <c r="U19" s="149"/>
      <c r="V19" s="149" t="s">
        <v>154</v>
      </c>
      <c r="W19" s="145">
        <v>25.52</v>
      </c>
      <c r="X19" s="150" t="s">
        <v>187</v>
      </c>
      <c r="Y19" s="150" t="s">
        <v>186</v>
      </c>
      <c r="Z19" s="143" t="s">
        <v>188</v>
      </c>
      <c r="AA19" s="143"/>
      <c r="AB19" s="146">
        <v>1</v>
      </c>
      <c r="AC19" s="146"/>
      <c r="AD19" s="146"/>
      <c r="AE19" s="151"/>
      <c r="AF19" s="151"/>
      <c r="AG19" s="151"/>
      <c r="AH19" s="151"/>
      <c r="AJ19" s="71" t="s">
        <v>157</v>
      </c>
      <c r="AK19" s="71" t="s">
        <v>149</v>
      </c>
    </row>
    <row r="20" spans="1:37">
      <c r="A20" s="141">
        <v>9</v>
      </c>
      <c r="B20" s="142" t="s">
        <v>179</v>
      </c>
      <c r="C20" s="143" t="s">
        <v>189</v>
      </c>
      <c r="D20" s="144" t="s">
        <v>234</v>
      </c>
      <c r="E20" s="145">
        <v>88</v>
      </c>
      <c r="F20" s="146" t="s">
        <v>153</v>
      </c>
      <c r="G20" s="147"/>
      <c r="H20" s="147"/>
      <c r="I20" s="147"/>
      <c r="J20" s="147"/>
      <c r="K20" s="148"/>
      <c r="L20" s="148"/>
      <c r="M20" s="145"/>
      <c r="N20" s="145"/>
      <c r="O20" s="146">
        <v>20</v>
      </c>
      <c r="P20" s="146">
        <v>9</v>
      </c>
      <c r="Q20" s="145"/>
      <c r="R20" s="145"/>
      <c r="S20" s="145"/>
      <c r="T20" s="149"/>
      <c r="U20" s="149"/>
      <c r="V20" s="149" t="s">
        <v>103</v>
      </c>
      <c r="W20" s="145"/>
      <c r="X20" s="150" t="s">
        <v>189</v>
      </c>
      <c r="Y20" s="150" t="s">
        <v>189</v>
      </c>
      <c r="Z20" s="143" t="s">
        <v>190</v>
      </c>
      <c r="AA20" s="143" t="s">
        <v>184</v>
      </c>
      <c r="AB20" s="146">
        <v>8</v>
      </c>
      <c r="AC20" s="146"/>
      <c r="AD20" s="146"/>
      <c r="AE20" s="151"/>
      <c r="AF20" s="151"/>
      <c r="AG20" s="151"/>
      <c r="AH20" s="151"/>
      <c r="AJ20" s="71" t="s">
        <v>191</v>
      </c>
      <c r="AK20" s="71" t="s">
        <v>149</v>
      </c>
    </row>
    <row r="21" spans="1:37">
      <c r="A21" s="141">
        <v>10</v>
      </c>
      <c r="B21" s="142" t="s">
        <v>192</v>
      </c>
      <c r="C21" s="143" t="s">
        <v>193</v>
      </c>
      <c r="D21" s="144" t="s">
        <v>194</v>
      </c>
      <c r="E21" s="145">
        <v>88</v>
      </c>
      <c r="F21" s="146" t="s">
        <v>153</v>
      </c>
      <c r="G21" s="147"/>
      <c r="H21" s="147"/>
      <c r="I21" s="147"/>
      <c r="J21" s="147"/>
      <c r="K21" s="148">
        <v>8.8400000000000006E-3</v>
      </c>
      <c r="L21" s="148">
        <v>0.77791999999999994</v>
      </c>
      <c r="M21" s="145"/>
      <c r="N21" s="145"/>
      <c r="O21" s="146">
        <v>20</v>
      </c>
      <c r="P21" s="146">
        <v>10</v>
      </c>
      <c r="Q21" s="145"/>
      <c r="R21" s="145"/>
      <c r="S21" s="145"/>
      <c r="T21" s="149"/>
      <c r="U21" s="149"/>
      <c r="V21" s="149" t="s">
        <v>111</v>
      </c>
      <c r="W21" s="145">
        <v>32.56</v>
      </c>
      <c r="X21" s="150" t="s">
        <v>195</v>
      </c>
      <c r="Y21" s="150" t="s">
        <v>193</v>
      </c>
      <c r="Z21" s="143" t="s">
        <v>178</v>
      </c>
      <c r="AA21" s="143"/>
      <c r="AB21" s="146">
        <v>7</v>
      </c>
      <c r="AC21" s="146"/>
      <c r="AD21" s="146"/>
      <c r="AE21" s="151"/>
      <c r="AF21" s="151"/>
      <c r="AG21" s="151"/>
      <c r="AH21" s="151"/>
      <c r="AJ21" s="71" t="s">
        <v>148</v>
      </c>
      <c r="AK21" s="71" t="s">
        <v>149</v>
      </c>
    </row>
    <row r="22" spans="1:37" ht="25.5">
      <c r="A22" s="141">
        <v>11</v>
      </c>
      <c r="B22" s="142" t="s">
        <v>179</v>
      </c>
      <c r="C22" s="143" t="s">
        <v>196</v>
      </c>
      <c r="D22" s="144" t="s">
        <v>197</v>
      </c>
      <c r="E22" s="145">
        <v>88</v>
      </c>
      <c r="F22" s="146" t="s">
        <v>153</v>
      </c>
      <c r="G22" s="147"/>
      <c r="H22" s="147"/>
      <c r="I22" s="147"/>
      <c r="J22" s="147"/>
      <c r="K22" s="148"/>
      <c r="L22" s="148"/>
      <c r="M22" s="145"/>
      <c r="N22" s="145"/>
      <c r="O22" s="146">
        <v>20</v>
      </c>
      <c r="P22" s="146">
        <v>11</v>
      </c>
      <c r="Q22" s="145"/>
      <c r="R22" s="145"/>
      <c r="S22" s="145"/>
      <c r="T22" s="149"/>
      <c r="U22" s="149"/>
      <c r="V22" s="149" t="s">
        <v>103</v>
      </c>
      <c r="W22" s="145"/>
      <c r="X22" s="150" t="s">
        <v>196</v>
      </c>
      <c r="Y22" s="150" t="s">
        <v>196</v>
      </c>
      <c r="Z22" s="143" t="s">
        <v>198</v>
      </c>
      <c r="AA22" s="143" t="s">
        <v>184</v>
      </c>
      <c r="AB22" s="146">
        <v>8</v>
      </c>
      <c r="AC22" s="146"/>
      <c r="AD22" s="146"/>
      <c r="AE22" s="151"/>
      <c r="AF22" s="151"/>
      <c r="AG22" s="151"/>
      <c r="AH22" s="151"/>
      <c r="AJ22" s="71" t="s">
        <v>191</v>
      </c>
      <c r="AK22" s="71" t="s">
        <v>149</v>
      </c>
    </row>
    <row r="23" spans="1:37">
      <c r="A23" s="141">
        <v>12</v>
      </c>
      <c r="B23" s="142" t="s">
        <v>199</v>
      </c>
      <c r="C23" s="143" t="s">
        <v>200</v>
      </c>
      <c r="D23" s="144" t="s">
        <v>201</v>
      </c>
      <c r="E23" s="145">
        <v>130</v>
      </c>
      <c r="F23" s="146" t="s">
        <v>145</v>
      </c>
      <c r="G23" s="147"/>
      <c r="H23" s="147"/>
      <c r="I23" s="147"/>
      <c r="J23" s="147"/>
      <c r="K23" s="148">
        <v>5.2850000000000001E-2</v>
      </c>
      <c r="L23" s="148">
        <v>6.8704999999999998</v>
      </c>
      <c r="M23" s="145"/>
      <c r="N23" s="145"/>
      <c r="O23" s="146">
        <v>20</v>
      </c>
      <c r="P23" s="146">
        <v>12</v>
      </c>
      <c r="Q23" s="145"/>
      <c r="R23" s="145"/>
      <c r="S23" s="145"/>
      <c r="T23" s="149"/>
      <c r="U23" s="149"/>
      <c r="V23" s="149" t="s">
        <v>111</v>
      </c>
      <c r="W23" s="145">
        <v>116.74</v>
      </c>
      <c r="X23" s="150" t="s">
        <v>202</v>
      </c>
      <c r="Y23" s="150" t="s">
        <v>200</v>
      </c>
      <c r="Z23" s="143" t="s">
        <v>203</v>
      </c>
      <c r="AA23" s="143"/>
      <c r="AB23" s="146">
        <v>7</v>
      </c>
      <c r="AC23" s="146"/>
      <c r="AD23" s="146"/>
      <c r="AE23" s="151"/>
      <c r="AF23" s="151"/>
      <c r="AG23" s="151"/>
      <c r="AH23" s="151"/>
      <c r="AJ23" s="71" t="s">
        <v>148</v>
      </c>
      <c r="AK23" s="71" t="s">
        <v>149</v>
      </c>
    </row>
    <row r="24" spans="1:37">
      <c r="A24" s="141">
        <v>13</v>
      </c>
      <c r="B24" s="142" t="s">
        <v>204</v>
      </c>
      <c r="C24" s="143" t="s">
        <v>205</v>
      </c>
      <c r="D24" s="144" t="s">
        <v>206</v>
      </c>
      <c r="E24" s="145">
        <v>130</v>
      </c>
      <c r="F24" s="146" t="s">
        <v>145</v>
      </c>
      <c r="G24" s="147"/>
      <c r="H24" s="147"/>
      <c r="I24" s="147"/>
      <c r="J24" s="147"/>
      <c r="K24" s="148">
        <v>1E-4</v>
      </c>
      <c r="L24" s="148">
        <v>1.2999999999999999E-2</v>
      </c>
      <c r="M24" s="145"/>
      <c r="N24" s="145"/>
      <c r="O24" s="146">
        <v>20</v>
      </c>
      <c r="P24" s="146">
        <v>13</v>
      </c>
      <c r="Q24" s="145"/>
      <c r="R24" s="145"/>
      <c r="S24" s="145"/>
      <c r="T24" s="149"/>
      <c r="U24" s="149"/>
      <c r="V24" s="149" t="s">
        <v>154</v>
      </c>
      <c r="W24" s="145">
        <v>6.5</v>
      </c>
      <c r="X24" s="150" t="s">
        <v>207</v>
      </c>
      <c r="Y24" s="150" t="s">
        <v>205</v>
      </c>
      <c r="Z24" s="143" t="s">
        <v>173</v>
      </c>
      <c r="AA24" s="143"/>
      <c r="AB24" s="146">
        <v>7</v>
      </c>
      <c r="AC24" s="146"/>
      <c r="AD24" s="146"/>
      <c r="AE24" s="151"/>
      <c r="AF24" s="151"/>
      <c r="AG24" s="151"/>
      <c r="AH24" s="151"/>
      <c r="AJ24" s="71" t="s">
        <v>157</v>
      </c>
      <c r="AK24" s="71" t="s">
        <v>149</v>
      </c>
    </row>
    <row r="25" spans="1:37" ht="25.5">
      <c r="A25" s="141">
        <v>14</v>
      </c>
      <c r="B25" s="142" t="s">
        <v>208</v>
      </c>
      <c r="C25" s="143" t="s">
        <v>209</v>
      </c>
      <c r="D25" s="144" t="s">
        <v>232</v>
      </c>
      <c r="E25" s="145">
        <v>129</v>
      </c>
      <c r="F25" s="146" t="s">
        <v>145</v>
      </c>
      <c r="G25" s="147"/>
      <c r="H25" s="147"/>
      <c r="I25" s="147"/>
      <c r="J25" s="147"/>
      <c r="K25" s="148">
        <v>1E-3</v>
      </c>
      <c r="L25" s="148">
        <v>0.129</v>
      </c>
      <c r="M25" s="145"/>
      <c r="N25" s="145"/>
      <c r="O25" s="146">
        <v>20</v>
      </c>
      <c r="P25" s="146">
        <v>14</v>
      </c>
      <c r="Q25" s="145"/>
      <c r="R25" s="145"/>
      <c r="S25" s="145"/>
      <c r="T25" s="149"/>
      <c r="U25" s="149"/>
      <c r="V25" s="149" t="s">
        <v>154</v>
      </c>
      <c r="W25" s="145">
        <v>68.757000000000005</v>
      </c>
      <c r="X25" s="150" t="s">
        <v>210</v>
      </c>
      <c r="Y25" s="150" t="s">
        <v>209</v>
      </c>
      <c r="Z25" s="143" t="s">
        <v>211</v>
      </c>
      <c r="AA25" s="143"/>
      <c r="AB25" s="146">
        <v>7</v>
      </c>
      <c r="AC25" s="146"/>
      <c r="AD25" s="146"/>
      <c r="AE25" s="151"/>
      <c r="AF25" s="151"/>
      <c r="AG25" s="151"/>
      <c r="AH25" s="151"/>
      <c r="AJ25" s="71" t="s">
        <v>157</v>
      </c>
      <c r="AK25" s="71" t="s">
        <v>149</v>
      </c>
    </row>
    <row r="26" spans="1:37" ht="38.25">
      <c r="A26" s="141">
        <v>15</v>
      </c>
      <c r="B26" s="142" t="s">
        <v>174</v>
      </c>
      <c r="C26" s="143" t="s">
        <v>212</v>
      </c>
      <c r="D26" s="144" t="s">
        <v>213</v>
      </c>
      <c r="E26" s="145">
        <v>1</v>
      </c>
      <c r="F26" s="146" t="s">
        <v>161</v>
      </c>
      <c r="G26" s="147"/>
      <c r="H26" s="147"/>
      <c r="I26" s="147"/>
      <c r="J26" s="147"/>
      <c r="K26" s="148">
        <v>8.4000000000000003E-4</v>
      </c>
      <c r="L26" s="148">
        <v>8.4000000000000003E-4</v>
      </c>
      <c r="M26" s="145"/>
      <c r="N26" s="145"/>
      <c r="O26" s="146">
        <v>20</v>
      </c>
      <c r="P26" s="146">
        <v>15</v>
      </c>
      <c r="Q26" s="145"/>
      <c r="R26" s="145"/>
      <c r="S26" s="145"/>
      <c r="T26" s="149"/>
      <c r="U26" s="149"/>
      <c r="V26" s="149" t="s">
        <v>154</v>
      </c>
      <c r="W26" s="145">
        <v>3.637</v>
      </c>
      <c r="X26" s="150" t="s">
        <v>214</v>
      </c>
      <c r="Y26" s="150" t="s">
        <v>212</v>
      </c>
      <c r="Z26" s="143" t="s">
        <v>178</v>
      </c>
      <c r="AA26" s="143"/>
      <c r="AB26" s="146">
        <v>7</v>
      </c>
      <c r="AC26" s="146"/>
      <c r="AD26" s="146"/>
      <c r="AE26" s="151"/>
      <c r="AF26" s="151"/>
      <c r="AG26" s="151"/>
      <c r="AH26" s="151"/>
      <c r="AJ26" s="71" t="s">
        <v>157</v>
      </c>
      <c r="AK26" s="71" t="s">
        <v>149</v>
      </c>
    </row>
    <row r="27" spans="1:37" ht="51">
      <c r="A27" s="141">
        <v>16</v>
      </c>
      <c r="B27" s="142" t="s">
        <v>174</v>
      </c>
      <c r="C27" s="143" t="s">
        <v>215</v>
      </c>
      <c r="D27" s="144" t="s">
        <v>216</v>
      </c>
      <c r="E27" s="145">
        <v>1</v>
      </c>
      <c r="F27" s="146" t="s">
        <v>161</v>
      </c>
      <c r="G27" s="147"/>
      <c r="H27" s="147"/>
      <c r="I27" s="147"/>
      <c r="J27" s="147"/>
      <c r="K27" s="148"/>
      <c r="L27" s="148"/>
      <c r="M27" s="145"/>
      <c r="N27" s="145"/>
      <c r="O27" s="146">
        <v>20</v>
      </c>
      <c r="P27" s="146">
        <v>16</v>
      </c>
      <c r="Q27" s="145"/>
      <c r="R27" s="145"/>
      <c r="S27" s="145"/>
      <c r="T27" s="149"/>
      <c r="U27" s="149"/>
      <c r="V27" s="149" t="s">
        <v>154</v>
      </c>
      <c r="W27" s="145">
        <v>1.635</v>
      </c>
      <c r="X27" s="150" t="s">
        <v>217</v>
      </c>
      <c r="Y27" s="150" t="s">
        <v>215</v>
      </c>
      <c r="Z27" s="143" t="s">
        <v>178</v>
      </c>
      <c r="AA27" s="143"/>
      <c r="AB27" s="146">
        <v>7</v>
      </c>
      <c r="AC27" s="146"/>
      <c r="AD27" s="146"/>
      <c r="AE27" s="151"/>
      <c r="AF27" s="151"/>
      <c r="AG27" s="151"/>
      <c r="AH27" s="151"/>
      <c r="AJ27" s="71" t="s">
        <v>157</v>
      </c>
      <c r="AK27" s="71" t="s">
        <v>149</v>
      </c>
    </row>
    <row r="28" spans="1:37" ht="25.5">
      <c r="A28" s="141">
        <v>17</v>
      </c>
      <c r="B28" s="142" t="s">
        <v>174</v>
      </c>
      <c r="C28" s="143" t="s">
        <v>218</v>
      </c>
      <c r="D28" s="144" t="s">
        <v>219</v>
      </c>
      <c r="E28" s="145">
        <v>1</v>
      </c>
      <c r="F28" s="146" t="s">
        <v>161</v>
      </c>
      <c r="G28" s="147"/>
      <c r="H28" s="147"/>
      <c r="I28" s="147"/>
      <c r="J28" s="147"/>
      <c r="K28" s="148">
        <v>7.3999999999999999E-4</v>
      </c>
      <c r="L28" s="148">
        <v>7.3999999999999999E-4</v>
      </c>
      <c r="M28" s="145"/>
      <c r="N28" s="145"/>
      <c r="O28" s="146">
        <v>20</v>
      </c>
      <c r="P28" s="146">
        <v>17</v>
      </c>
      <c r="Q28" s="145"/>
      <c r="R28" s="145"/>
      <c r="S28" s="145"/>
      <c r="T28" s="149"/>
      <c r="U28" s="149"/>
      <c r="V28" s="149" t="s">
        <v>154</v>
      </c>
      <c r="W28" s="145">
        <v>3.2519999999999998</v>
      </c>
      <c r="X28" s="150" t="s">
        <v>220</v>
      </c>
      <c r="Y28" s="150" t="s">
        <v>218</v>
      </c>
      <c r="Z28" s="143" t="s">
        <v>178</v>
      </c>
      <c r="AA28" s="143"/>
      <c r="AB28" s="146">
        <v>7</v>
      </c>
      <c r="AC28" s="146"/>
      <c r="AD28" s="146"/>
      <c r="AE28" s="151"/>
      <c r="AF28" s="151"/>
      <c r="AG28" s="151"/>
      <c r="AH28" s="151"/>
      <c r="AJ28" s="71" t="s">
        <v>157</v>
      </c>
      <c r="AK28" s="71" t="s">
        <v>149</v>
      </c>
    </row>
    <row r="29" spans="1:37" ht="25.5">
      <c r="A29" s="141">
        <v>18</v>
      </c>
      <c r="B29" s="142" t="s">
        <v>204</v>
      </c>
      <c r="C29" s="143" t="s">
        <v>221</v>
      </c>
      <c r="D29" s="144" t="s">
        <v>222</v>
      </c>
      <c r="E29" s="145">
        <v>14</v>
      </c>
      <c r="F29" s="146" t="s">
        <v>145</v>
      </c>
      <c r="G29" s="147"/>
      <c r="H29" s="147"/>
      <c r="I29" s="147"/>
      <c r="J29" s="147"/>
      <c r="K29" s="148">
        <v>1.8000000000000001E-4</v>
      </c>
      <c r="L29" s="148">
        <v>2.5200000000000001E-3</v>
      </c>
      <c r="M29" s="145"/>
      <c r="N29" s="145"/>
      <c r="O29" s="146">
        <v>20</v>
      </c>
      <c r="P29" s="146">
        <v>18</v>
      </c>
      <c r="Q29" s="145"/>
      <c r="R29" s="145"/>
      <c r="S29" s="145"/>
      <c r="T29" s="149"/>
      <c r="U29" s="149"/>
      <c r="V29" s="149" t="s">
        <v>154</v>
      </c>
      <c r="W29" s="145">
        <v>1.036</v>
      </c>
      <c r="X29" s="150" t="s">
        <v>223</v>
      </c>
      <c r="Y29" s="150" t="s">
        <v>221</v>
      </c>
      <c r="Z29" s="143" t="s">
        <v>173</v>
      </c>
      <c r="AA29" s="143"/>
      <c r="AB29" s="146">
        <v>7</v>
      </c>
      <c r="AC29" s="146"/>
      <c r="AD29" s="146"/>
      <c r="AE29" s="151"/>
      <c r="AF29" s="151"/>
      <c r="AG29" s="151"/>
      <c r="AH29" s="151"/>
      <c r="AJ29" s="71" t="s">
        <v>157</v>
      </c>
      <c r="AK29" s="71" t="s">
        <v>149</v>
      </c>
    </row>
    <row r="30" spans="1:37">
      <c r="A30" s="141">
        <v>19</v>
      </c>
      <c r="B30" s="142" t="s">
        <v>199</v>
      </c>
      <c r="C30" s="143" t="s">
        <v>224</v>
      </c>
      <c r="D30" s="144" t="s">
        <v>225</v>
      </c>
      <c r="E30" s="145">
        <v>1</v>
      </c>
      <c r="F30" s="146" t="s">
        <v>226</v>
      </c>
      <c r="G30" s="147"/>
      <c r="H30" s="147"/>
      <c r="I30" s="147"/>
      <c r="J30" s="147"/>
      <c r="K30" s="148"/>
      <c r="L30" s="148"/>
      <c r="M30" s="145"/>
      <c r="N30" s="145"/>
      <c r="O30" s="146">
        <v>20</v>
      </c>
      <c r="P30" s="146">
        <v>19</v>
      </c>
      <c r="Q30" s="145"/>
      <c r="R30" s="145"/>
      <c r="S30" s="145"/>
      <c r="T30" s="149"/>
      <c r="U30" s="149"/>
      <c r="V30" s="149" t="s">
        <v>111</v>
      </c>
      <c r="W30" s="145">
        <v>2.4820000000000002</v>
      </c>
      <c r="X30" s="150" t="s">
        <v>227</v>
      </c>
      <c r="Y30" s="150" t="s">
        <v>224</v>
      </c>
      <c r="Z30" s="143" t="s">
        <v>203</v>
      </c>
      <c r="AA30" s="143"/>
      <c r="AB30" s="146">
        <v>7</v>
      </c>
      <c r="AC30" s="146"/>
      <c r="AD30" s="146"/>
      <c r="AE30" s="151"/>
      <c r="AF30" s="151"/>
      <c r="AG30" s="151"/>
      <c r="AH30" s="151"/>
      <c r="AJ30" s="71" t="s">
        <v>148</v>
      </c>
      <c r="AK30" s="71" t="s">
        <v>149</v>
      </c>
    </row>
    <row r="31" spans="1:37">
      <c r="A31" s="141"/>
      <c r="B31" s="142"/>
      <c r="C31" s="143"/>
      <c r="D31" s="152" t="s">
        <v>228</v>
      </c>
      <c r="E31" s="147"/>
      <c r="F31" s="146"/>
      <c r="G31" s="147"/>
      <c r="H31" s="147"/>
      <c r="I31" s="147"/>
      <c r="J31" s="147"/>
      <c r="K31" s="148"/>
      <c r="L31" s="148">
        <v>8.7124451000000001</v>
      </c>
      <c r="M31" s="145"/>
      <c r="N31" s="145">
        <v>5.5441799999999999</v>
      </c>
      <c r="O31" s="146"/>
      <c r="P31" s="146"/>
      <c r="Q31" s="145"/>
      <c r="R31" s="145"/>
      <c r="S31" s="145"/>
      <c r="T31" s="149"/>
      <c r="U31" s="149"/>
      <c r="V31" s="149"/>
      <c r="W31" s="145">
        <v>469.45011</v>
      </c>
      <c r="X31" s="153"/>
      <c r="Y31" s="153"/>
      <c r="Z31" s="143"/>
      <c r="AA31" s="143"/>
      <c r="AB31" s="146"/>
      <c r="AC31" s="146"/>
      <c r="AD31" s="146"/>
      <c r="AE31" s="151"/>
      <c r="AF31" s="151"/>
      <c r="AG31" s="151"/>
      <c r="AH31" s="151"/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0"/>
  <sheetViews>
    <sheetView showGridLines="0" workbookViewId="0">
      <pane ySplit="10" topLeftCell="A14" activePane="bottomLeft" state="frozen"/>
      <selection pane="bottomLeft"/>
    </sheetView>
  </sheetViews>
  <sheetFormatPr defaultColWidth="9.140625" defaultRowHeight="13.5"/>
  <cols>
    <col min="1" max="1" width="15.7109375" style="80" customWidth="1"/>
    <col min="2" max="3" width="45.7109375" style="80" customWidth="1"/>
    <col min="4" max="4" width="11.28515625" style="81" customWidth="1"/>
    <col min="5" max="1024" width="9.140625" style="71"/>
  </cols>
  <sheetData>
    <row r="1" spans="1:6">
      <c r="A1" s="82" t="s">
        <v>2</v>
      </c>
      <c r="B1" s="83"/>
      <c r="C1" s="83"/>
      <c r="D1" s="84" t="s">
        <v>3</v>
      </c>
    </row>
    <row r="2" spans="1:6">
      <c r="A2" s="82" t="s">
        <v>11</v>
      </c>
      <c r="B2" s="83"/>
      <c r="C2" s="83"/>
      <c r="D2" s="84" t="s">
        <v>117</v>
      </c>
    </row>
    <row r="3" spans="1:6">
      <c r="A3" s="82" t="s">
        <v>15</v>
      </c>
      <c r="B3" s="83"/>
      <c r="C3" s="83"/>
      <c r="D3" s="84" t="s">
        <v>118</v>
      </c>
    </row>
    <row r="4" spans="1:6">
      <c r="A4" s="83"/>
      <c r="B4" s="83"/>
      <c r="C4" s="83"/>
      <c r="D4" s="83"/>
    </row>
    <row r="5" spans="1:6">
      <c r="A5" s="82" t="s">
        <v>119</v>
      </c>
      <c r="B5" s="83"/>
      <c r="C5" s="83"/>
      <c r="D5" s="83"/>
    </row>
    <row r="6" spans="1:6">
      <c r="A6" s="82" t="s">
        <v>120</v>
      </c>
      <c r="B6" s="83"/>
      <c r="C6" s="83"/>
      <c r="D6" s="83"/>
    </row>
    <row r="7" spans="1:6">
      <c r="A7" s="82"/>
      <c r="B7" s="83"/>
      <c r="C7" s="83"/>
      <c r="D7" s="83"/>
    </row>
    <row r="8" spans="1:6">
      <c r="A8" s="71" t="s">
        <v>121</v>
      </c>
      <c r="B8" s="85"/>
      <c r="C8" s="86"/>
      <c r="D8" s="87"/>
    </row>
    <row r="9" spans="1:6">
      <c r="A9" s="88" t="s">
        <v>65</v>
      </c>
      <c r="B9" s="88" t="s">
        <v>66</v>
      </c>
      <c r="C9" s="88" t="s">
        <v>67</v>
      </c>
      <c r="D9" s="89" t="s">
        <v>68</v>
      </c>
      <c r="F9" s="71" t="s">
        <v>229</v>
      </c>
    </row>
    <row r="10" spans="1:6">
      <c r="A10" s="90"/>
      <c r="B10" s="90"/>
      <c r="C10" s="91"/>
      <c r="D10" s="92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3"/>
  <sheetViews>
    <sheetView showGridLines="0" workbookViewId="0">
      <pane xSplit="1" ySplit="10" topLeftCell="B35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45.85546875" style="71" customWidth="1"/>
    <col min="2" max="2" width="14.28515625" style="72" customWidth="1"/>
    <col min="3" max="3" width="13.5703125" style="72" customWidth="1"/>
    <col min="4" max="4" width="11.5703125" style="72" customWidth="1"/>
    <col min="5" max="5" width="12.140625" style="73" customWidth="1"/>
    <col min="6" max="6" width="10.140625" style="74" customWidth="1"/>
    <col min="7" max="7" width="9.140625" style="74" customWidth="1"/>
    <col min="8" max="23" width="9.140625" style="71" customWidth="1"/>
    <col min="24" max="25" width="5.7109375" style="71" customWidth="1"/>
    <col min="26" max="26" width="6.5703125" style="71" customWidth="1"/>
    <col min="27" max="27" width="24.28515625" style="71" customWidth="1"/>
    <col min="28" max="28" width="4.28515625" style="71" customWidth="1"/>
    <col min="29" max="29" width="8.28515625" style="71" customWidth="1"/>
    <col min="30" max="30" width="8.7109375" style="71" customWidth="1"/>
    <col min="31" max="37" width="9.140625" style="71" customWidth="1"/>
  </cols>
  <sheetData>
    <row r="1" spans="1:30" s="71" customFormat="1" ht="12.75">
      <c r="A1" s="75" t="s">
        <v>2</v>
      </c>
      <c r="B1" s="72"/>
      <c r="D1" s="72"/>
      <c r="E1" s="75" t="s">
        <v>116</v>
      </c>
      <c r="Z1" s="68" t="s">
        <v>4</v>
      </c>
      <c r="AA1" s="68" t="s">
        <v>5</v>
      </c>
      <c r="AB1" s="68" t="s">
        <v>6</v>
      </c>
      <c r="AC1" s="68" t="s">
        <v>7</v>
      </c>
      <c r="AD1" s="68" t="s">
        <v>8</v>
      </c>
    </row>
    <row r="2" spans="1:30" s="71" customFormat="1" ht="12.75">
      <c r="A2" s="75" t="s">
        <v>11</v>
      </c>
      <c r="B2" s="72"/>
      <c r="D2" s="72"/>
      <c r="E2" s="75" t="s">
        <v>117</v>
      </c>
      <c r="Z2" s="68" t="s">
        <v>12</v>
      </c>
      <c r="AA2" s="69" t="s">
        <v>69</v>
      </c>
      <c r="AB2" s="69" t="s">
        <v>14</v>
      </c>
      <c r="AC2" s="69"/>
      <c r="AD2" s="70"/>
    </row>
    <row r="3" spans="1:30" s="71" customFormat="1" ht="12.75">
      <c r="A3" s="75" t="s">
        <v>15</v>
      </c>
      <c r="B3" s="72"/>
      <c r="D3" s="72"/>
      <c r="E3" s="75" t="s">
        <v>118</v>
      </c>
      <c r="Z3" s="68" t="s">
        <v>16</v>
      </c>
      <c r="AA3" s="69" t="s">
        <v>70</v>
      </c>
      <c r="AB3" s="69" t="s">
        <v>14</v>
      </c>
      <c r="AC3" s="69" t="s">
        <v>18</v>
      </c>
      <c r="AD3" s="70" t="s">
        <v>19</v>
      </c>
    </row>
    <row r="4" spans="1:30" s="71" customFormat="1" ht="12.75">
      <c r="Z4" s="68" t="s">
        <v>20</v>
      </c>
      <c r="AA4" s="69" t="s">
        <v>71</v>
      </c>
      <c r="AB4" s="69" t="s">
        <v>14</v>
      </c>
      <c r="AC4" s="69"/>
      <c r="AD4" s="70"/>
    </row>
    <row r="5" spans="1:30" s="71" customFormat="1" ht="12.75">
      <c r="A5" s="75" t="s">
        <v>119</v>
      </c>
      <c r="Z5" s="68" t="s">
        <v>22</v>
      </c>
      <c r="AA5" s="69" t="s">
        <v>70</v>
      </c>
      <c r="AB5" s="69" t="s">
        <v>14</v>
      </c>
      <c r="AC5" s="69" t="s">
        <v>18</v>
      </c>
      <c r="AD5" s="70" t="s">
        <v>19</v>
      </c>
    </row>
    <row r="6" spans="1:30" s="71" customFormat="1" ht="12.75">
      <c r="A6" s="75" t="s">
        <v>120</v>
      </c>
    </row>
    <row r="7" spans="1:30" s="71" customFormat="1" ht="12.75">
      <c r="A7" s="75"/>
    </row>
    <row r="8" spans="1:30">
      <c r="A8" s="71" t="s">
        <v>121</v>
      </c>
      <c r="B8" s="76" t="str">
        <f>CONCATENATE(AA2," ",AB2," ",AC2," ",AD2)</f>
        <v xml:space="preserve">Rekapitulácia rozpočtu v EUR  </v>
      </c>
      <c r="G8" s="71"/>
    </row>
    <row r="9" spans="1:30">
      <c r="A9" s="77" t="s">
        <v>72</v>
      </c>
      <c r="B9" s="77" t="s">
        <v>31</v>
      </c>
      <c r="C9" s="77" t="s">
        <v>32</v>
      </c>
      <c r="D9" s="77" t="s">
        <v>33</v>
      </c>
      <c r="E9" s="78" t="s">
        <v>34</v>
      </c>
      <c r="F9" s="78" t="s">
        <v>35</v>
      </c>
      <c r="G9" s="78" t="s">
        <v>40</v>
      </c>
    </row>
    <row r="10" spans="1:30">
      <c r="A10" s="79"/>
      <c r="B10" s="79"/>
      <c r="C10" s="79" t="s">
        <v>54</v>
      </c>
      <c r="D10" s="79"/>
      <c r="E10" s="79" t="s">
        <v>33</v>
      </c>
      <c r="F10" s="79" t="s">
        <v>33</v>
      </c>
      <c r="G10" s="79" t="s">
        <v>33</v>
      </c>
    </row>
    <row r="12" spans="1:30">
      <c r="A12" s="154" t="s">
        <v>228</v>
      </c>
      <c r="B12" s="155">
        <f>Prehlad!H31</f>
        <v>0</v>
      </c>
      <c r="C12" s="155">
        <f>Prehlad!I31</f>
        <v>0</v>
      </c>
      <c r="D12" s="155">
        <f>Prehlad!J31</f>
        <v>0</v>
      </c>
      <c r="E12" s="156">
        <f>Prehlad!L31</f>
        <v>8.7124451000000001</v>
      </c>
      <c r="F12" s="157">
        <f>Prehlad!N31</f>
        <v>5.5441799999999999</v>
      </c>
      <c r="G12" s="157">
        <f>Prehlad!W31</f>
        <v>469.45011</v>
      </c>
    </row>
    <row r="13" spans="1:30">
      <c r="A13" s="154"/>
      <c r="B13" s="155"/>
      <c r="C13" s="155"/>
      <c r="D13" s="155"/>
      <c r="E13" s="156"/>
      <c r="F13" s="157"/>
      <c r="G13" s="157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29"/>
  <sheetViews>
    <sheetView showGridLines="0" tabSelected="1" workbookViewId="0">
      <selection activeCell="E11" sqref="E11:F15"/>
    </sheetView>
  </sheetViews>
  <sheetFormatPr defaultColWidth="9.140625" defaultRowHeight="13.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22.7109375" style="1" customWidth="1"/>
    <col min="9" max="9" width="14" style="1" customWidth="1"/>
    <col min="10" max="10" width="4.28515625" style="1" customWidth="1"/>
    <col min="11" max="11" width="19.7109375" style="1" customWidth="1"/>
    <col min="12" max="12" width="9.7109375" style="1" customWidth="1"/>
    <col min="13" max="13" width="14" style="1" customWidth="1"/>
    <col min="14" max="14" width="0.7109375" style="1" customWidth="1"/>
    <col min="15" max="15" width="1.42578125" style="1" customWidth="1"/>
    <col min="16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024" width="9.140625" style="1"/>
  </cols>
  <sheetData>
    <row r="1" spans="2:30" ht="28.5" customHeight="1">
      <c r="B1" s="2" t="s">
        <v>122</v>
      </c>
      <c r="C1" s="2"/>
      <c r="D1" s="2"/>
      <c r="E1" s="2"/>
      <c r="F1" s="2"/>
      <c r="G1" s="2"/>
      <c r="H1" s="3" t="str">
        <f>CONCATENATE(AA2," ",AB2," ",AC2," ",AD2)</f>
        <v xml:space="preserve">Krycí list rozpočtu v EUR  </v>
      </c>
      <c r="I1" s="2"/>
      <c r="J1" s="2"/>
      <c r="K1" s="2"/>
      <c r="L1" s="2"/>
      <c r="M1" s="2"/>
      <c r="Z1" s="68" t="s">
        <v>4</v>
      </c>
      <c r="AA1" s="68" t="s">
        <v>5</v>
      </c>
      <c r="AB1" s="68" t="s">
        <v>6</v>
      </c>
      <c r="AC1" s="68" t="s">
        <v>7</v>
      </c>
      <c r="AD1" s="68" t="s">
        <v>8</v>
      </c>
    </row>
    <row r="2" spans="2:30" ht="18" customHeight="1">
      <c r="B2" s="4" t="s">
        <v>123</v>
      </c>
      <c r="C2" s="5"/>
      <c r="D2" s="5"/>
      <c r="E2" s="5"/>
      <c r="F2" s="5"/>
      <c r="G2" s="6" t="s">
        <v>73</v>
      </c>
      <c r="H2" s="5"/>
      <c r="I2" s="5"/>
      <c r="J2" s="6" t="s">
        <v>74</v>
      </c>
      <c r="K2" s="5"/>
      <c r="L2" s="5"/>
      <c r="M2" s="49"/>
      <c r="Z2" s="68" t="s">
        <v>12</v>
      </c>
      <c r="AA2" s="69" t="s">
        <v>75</v>
      </c>
      <c r="AB2" s="69" t="s">
        <v>14</v>
      </c>
      <c r="AC2" s="69"/>
      <c r="AD2" s="70"/>
    </row>
    <row r="3" spans="2:30" ht="18" customHeight="1">
      <c r="B3" s="7" t="s">
        <v>124</v>
      </c>
      <c r="C3" s="8"/>
      <c r="D3" s="8"/>
      <c r="E3" s="8"/>
      <c r="F3" s="8"/>
      <c r="G3" s="9" t="s">
        <v>125</v>
      </c>
      <c r="H3" s="8"/>
      <c r="I3" s="8"/>
      <c r="J3" s="9" t="s">
        <v>76</v>
      </c>
      <c r="K3" s="8"/>
      <c r="L3" s="8"/>
      <c r="M3" s="50"/>
      <c r="Z3" s="68" t="s">
        <v>16</v>
      </c>
      <c r="AA3" s="69" t="s">
        <v>77</v>
      </c>
      <c r="AB3" s="69" t="s">
        <v>14</v>
      </c>
      <c r="AC3" s="69" t="s">
        <v>18</v>
      </c>
      <c r="AD3" s="70" t="s">
        <v>19</v>
      </c>
    </row>
    <row r="4" spans="2:30" ht="18" customHeight="1">
      <c r="B4" s="10" t="s">
        <v>0</v>
      </c>
      <c r="C4" s="11"/>
      <c r="D4" s="11"/>
      <c r="E4" s="11"/>
      <c r="F4" s="11"/>
      <c r="G4" s="12"/>
      <c r="H4" s="11"/>
      <c r="I4" s="11"/>
      <c r="J4" s="12" t="s">
        <v>78</v>
      </c>
      <c r="K4" s="11" t="s">
        <v>126</v>
      </c>
      <c r="L4" s="11" t="s">
        <v>79</v>
      </c>
      <c r="M4" s="51"/>
      <c r="Z4" s="68" t="s">
        <v>20</v>
      </c>
      <c r="AA4" s="69" t="s">
        <v>80</v>
      </c>
      <c r="AB4" s="69" t="s">
        <v>14</v>
      </c>
      <c r="AC4" s="69"/>
      <c r="AD4" s="70"/>
    </row>
    <row r="5" spans="2:30" ht="18" customHeight="1">
      <c r="B5" s="4" t="s">
        <v>81</v>
      </c>
      <c r="C5" s="5"/>
      <c r="D5" s="5"/>
      <c r="E5" s="5"/>
      <c r="F5" s="5"/>
      <c r="G5" s="13"/>
      <c r="H5" s="5"/>
      <c r="I5" s="5"/>
      <c r="J5" s="5" t="s">
        <v>82</v>
      </c>
      <c r="K5" s="5"/>
      <c r="L5" s="5" t="s">
        <v>83</v>
      </c>
      <c r="M5" s="49"/>
      <c r="Z5" s="68" t="s">
        <v>22</v>
      </c>
      <c r="AA5" s="69" t="s">
        <v>77</v>
      </c>
      <c r="AB5" s="69" t="s">
        <v>14</v>
      </c>
      <c r="AC5" s="69" t="s">
        <v>18</v>
      </c>
      <c r="AD5" s="70" t="s">
        <v>19</v>
      </c>
    </row>
    <row r="6" spans="2:30" ht="18" customHeight="1">
      <c r="B6" s="7" t="s">
        <v>84</v>
      </c>
      <c r="C6" s="8"/>
      <c r="D6" s="8"/>
      <c r="E6" s="8"/>
      <c r="F6" s="8"/>
      <c r="G6" s="14"/>
      <c r="H6" s="8"/>
      <c r="I6" s="8"/>
      <c r="J6" s="8" t="s">
        <v>82</v>
      </c>
      <c r="K6" s="8"/>
      <c r="L6" s="8" t="s">
        <v>83</v>
      </c>
      <c r="M6" s="50"/>
    </row>
    <row r="7" spans="2:30" ht="18" customHeight="1">
      <c r="B7" s="10" t="s">
        <v>85</v>
      </c>
      <c r="C7" s="11"/>
      <c r="D7" s="11"/>
      <c r="E7" s="11"/>
      <c r="F7" s="11"/>
      <c r="G7" s="15"/>
      <c r="H7" s="11"/>
      <c r="I7" s="11"/>
      <c r="J7" s="11" t="s">
        <v>82</v>
      </c>
      <c r="K7" s="11"/>
      <c r="L7" s="11" t="s">
        <v>83</v>
      </c>
      <c r="M7" s="51"/>
    </row>
    <row r="8" spans="2:30" ht="18" customHeight="1">
      <c r="B8" s="16"/>
      <c r="C8" s="17"/>
      <c r="D8" s="18"/>
      <c r="E8" s="19"/>
      <c r="F8" s="20">
        <f>IF(B8&lt;&gt;0,ROUND($M$26/B8,0),0)</f>
        <v>0</v>
      </c>
      <c r="G8" s="13"/>
      <c r="H8" s="17"/>
      <c r="I8" s="20">
        <f>IF(G8&lt;&gt;0,ROUND($M$26/G8,0),0)</f>
        <v>0</v>
      </c>
      <c r="J8" s="6"/>
      <c r="K8" s="17"/>
      <c r="L8" s="19"/>
      <c r="M8" s="52">
        <f>IF(J8&lt;&gt;0,ROUND($M$26/J8,0),0)</f>
        <v>0</v>
      </c>
    </row>
    <row r="9" spans="2:30" ht="18" customHeight="1">
      <c r="B9" s="21"/>
      <c r="C9" s="22"/>
      <c r="D9" s="23"/>
      <c r="E9" s="24"/>
      <c r="F9" s="25">
        <f>IF(B9&lt;&gt;0,ROUND($M$26/B9,0),0)</f>
        <v>0</v>
      </c>
      <c r="G9" s="26"/>
      <c r="H9" s="22"/>
      <c r="I9" s="25">
        <f>IF(G9&lt;&gt;0,ROUND($M$26/G9,0),0)</f>
        <v>0</v>
      </c>
      <c r="J9" s="26"/>
      <c r="K9" s="22"/>
      <c r="L9" s="24"/>
      <c r="M9" s="53">
        <f>IF(J9&lt;&gt;0,ROUND($M$26/J9,0),0)</f>
        <v>0</v>
      </c>
    </row>
    <row r="10" spans="2:30" ht="18" customHeight="1">
      <c r="B10" s="27" t="s">
        <v>86</v>
      </c>
      <c r="C10" s="28" t="s">
        <v>87</v>
      </c>
      <c r="D10" s="29" t="s">
        <v>31</v>
      </c>
      <c r="E10" s="29" t="s">
        <v>88</v>
      </c>
      <c r="F10" s="30" t="s">
        <v>89</v>
      </c>
      <c r="G10" s="27" t="s">
        <v>90</v>
      </c>
      <c r="H10" s="162" t="s">
        <v>91</v>
      </c>
      <c r="I10" s="162"/>
      <c r="J10" s="27" t="s">
        <v>92</v>
      </c>
      <c r="K10" s="162" t="s">
        <v>93</v>
      </c>
      <c r="L10" s="162"/>
      <c r="M10" s="162"/>
    </row>
    <row r="11" spans="2:30" ht="18" customHeight="1">
      <c r="B11" s="31">
        <v>1</v>
      </c>
      <c r="C11" s="32" t="s">
        <v>94</v>
      </c>
      <c r="D11" s="132"/>
      <c r="E11" s="132"/>
      <c r="F11" s="133"/>
      <c r="G11" s="31">
        <v>6</v>
      </c>
      <c r="H11" s="32" t="s">
        <v>127</v>
      </c>
      <c r="I11" s="133">
        <v>0</v>
      </c>
      <c r="J11" s="31">
        <v>11</v>
      </c>
      <c r="K11" s="54" t="s">
        <v>130</v>
      </c>
      <c r="L11" s="55">
        <v>0</v>
      </c>
      <c r="M11" s="133">
        <v>0</v>
      </c>
    </row>
    <row r="12" spans="2:30" ht="18" customHeight="1">
      <c r="B12" s="33">
        <v>2</v>
      </c>
      <c r="C12" s="34" t="s">
        <v>95</v>
      </c>
      <c r="D12" s="134"/>
      <c r="E12" s="134"/>
      <c r="F12" s="133"/>
      <c r="G12" s="33">
        <v>7</v>
      </c>
      <c r="H12" s="34" t="s">
        <v>128</v>
      </c>
      <c r="I12" s="135">
        <v>0</v>
      </c>
      <c r="J12" s="33">
        <v>12</v>
      </c>
      <c r="K12" s="56" t="s">
        <v>131</v>
      </c>
      <c r="L12" s="57">
        <v>0</v>
      </c>
      <c r="M12" s="135">
        <v>0</v>
      </c>
    </row>
    <row r="13" spans="2:30" ht="18" customHeight="1">
      <c r="B13" s="33">
        <v>3</v>
      </c>
      <c r="C13" s="34" t="s">
        <v>96</v>
      </c>
      <c r="D13" s="134"/>
      <c r="E13" s="134"/>
      <c r="F13" s="133"/>
      <c r="G13" s="33">
        <v>8</v>
      </c>
      <c r="H13" s="34" t="s">
        <v>129</v>
      </c>
      <c r="I13" s="135">
        <v>0</v>
      </c>
      <c r="J13" s="33">
        <v>13</v>
      </c>
      <c r="K13" s="56" t="s">
        <v>132</v>
      </c>
      <c r="L13" s="57">
        <v>0</v>
      </c>
      <c r="M13" s="135">
        <v>0</v>
      </c>
    </row>
    <row r="14" spans="2:30" ht="18" customHeight="1">
      <c r="B14" s="33">
        <v>4</v>
      </c>
      <c r="C14" s="34" t="s">
        <v>97</v>
      </c>
      <c r="D14" s="134"/>
      <c r="E14" s="134"/>
      <c r="F14" s="136"/>
      <c r="G14" s="33">
        <v>9</v>
      </c>
      <c r="H14" s="34" t="s">
        <v>0</v>
      </c>
      <c r="I14" s="135">
        <v>0</v>
      </c>
      <c r="J14" s="33">
        <v>14</v>
      </c>
      <c r="K14" s="56" t="s">
        <v>0</v>
      </c>
      <c r="L14" s="57">
        <v>0</v>
      </c>
      <c r="M14" s="135">
        <v>0</v>
      </c>
    </row>
    <row r="15" spans="2:30" ht="18" customHeight="1">
      <c r="B15" s="35">
        <v>5</v>
      </c>
      <c r="C15" s="36" t="s">
        <v>98</v>
      </c>
      <c r="D15" s="137"/>
      <c r="E15" s="138"/>
      <c r="F15" s="139"/>
      <c r="G15" s="37">
        <v>10</v>
      </c>
      <c r="H15" s="38" t="s">
        <v>99</v>
      </c>
      <c r="I15" s="139">
        <f>SUM(I11:I14)</f>
        <v>0</v>
      </c>
      <c r="J15" s="35">
        <v>15</v>
      </c>
      <c r="K15" s="58"/>
      <c r="L15" s="59" t="s">
        <v>100</v>
      </c>
      <c r="M15" s="139">
        <f>SUM(M11:M14)</f>
        <v>0</v>
      </c>
    </row>
    <row r="16" spans="2:30" ht="18" customHeight="1">
      <c r="B16" s="161" t="s">
        <v>101</v>
      </c>
      <c r="C16" s="161"/>
      <c r="D16" s="161"/>
      <c r="E16" s="161"/>
      <c r="F16" s="39"/>
      <c r="G16" s="163" t="s">
        <v>102</v>
      </c>
      <c r="H16" s="163"/>
      <c r="I16" s="163"/>
      <c r="J16" s="27" t="s">
        <v>103</v>
      </c>
      <c r="K16" s="162" t="s">
        <v>104</v>
      </c>
      <c r="L16" s="162"/>
      <c r="M16" s="162"/>
    </row>
    <row r="17" spans="2:13" ht="18" customHeight="1">
      <c r="B17" s="40"/>
      <c r="C17" s="41" t="s">
        <v>105</v>
      </c>
      <c r="D17" s="41"/>
      <c r="E17" s="41" t="s">
        <v>106</v>
      </c>
      <c r="F17" s="42"/>
      <c r="G17" s="40"/>
      <c r="H17" s="43"/>
      <c r="I17" s="60"/>
      <c r="J17" s="33">
        <v>16</v>
      </c>
      <c r="K17" s="56" t="s">
        <v>107</v>
      </c>
      <c r="L17" s="61"/>
      <c r="M17" s="135">
        <v>0</v>
      </c>
    </row>
    <row r="18" spans="2:13" ht="18" customHeight="1">
      <c r="B18" s="44"/>
      <c r="C18" s="43" t="s">
        <v>108</v>
      </c>
      <c r="D18" s="43"/>
      <c r="E18" s="43"/>
      <c r="F18" s="45"/>
      <c r="G18" s="44"/>
      <c r="H18" s="43" t="s">
        <v>105</v>
      </c>
      <c r="I18" s="60"/>
      <c r="J18" s="33">
        <v>17</v>
      </c>
      <c r="K18" s="56" t="s">
        <v>133</v>
      </c>
      <c r="L18" s="61"/>
      <c r="M18" s="135">
        <v>0</v>
      </c>
    </row>
    <row r="19" spans="2:13" ht="18" customHeight="1">
      <c r="B19" s="44"/>
      <c r="C19" s="43"/>
      <c r="D19" s="43"/>
      <c r="E19" s="43"/>
      <c r="F19" s="45"/>
      <c r="G19" s="44"/>
      <c r="H19" s="46"/>
      <c r="I19" s="60"/>
      <c r="J19" s="33">
        <v>18</v>
      </c>
      <c r="K19" s="56" t="s">
        <v>134</v>
      </c>
      <c r="L19" s="61"/>
      <c r="M19" s="135">
        <v>0</v>
      </c>
    </row>
    <row r="20" spans="2:13" ht="18" customHeight="1">
      <c r="B20" s="44"/>
      <c r="C20" s="43"/>
      <c r="D20" s="43"/>
      <c r="E20" s="43"/>
      <c r="F20" s="45"/>
      <c r="G20" s="44"/>
      <c r="H20" s="41" t="s">
        <v>106</v>
      </c>
      <c r="I20" s="60"/>
      <c r="J20" s="33">
        <v>19</v>
      </c>
      <c r="K20" s="56" t="s">
        <v>0</v>
      </c>
      <c r="L20" s="61"/>
      <c r="M20" s="135">
        <v>0</v>
      </c>
    </row>
    <row r="21" spans="2:13" ht="18" customHeight="1">
      <c r="B21" s="40"/>
      <c r="C21" s="43"/>
      <c r="D21" s="43"/>
      <c r="E21" s="43"/>
      <c r="F21" s="43"/>
      <c r="G21" s="40"/>
      <c r="H21" s="43" t="s">
        <v>108</v>
      </c>
      <c r="I21" s="60"/>
      <c r="J21" s="35">
        <v>20</v>
      </c>
      <c r="K21" s="58"/>
      <c r="L21" s="59" t="s">
        <v>109</v>
      </c>
      <c r="M21" s="139">
        <f>SUM(M17:M20)</f>
        <v>0</v>
      </c>
    </row>
    <row r="22" spans="2:13" ht="18" customHeight="1">
      <c r="B22" s="161" t="s">
        <v>110</v>
      </c>
      <c r="C22" s="161"/>
      <c r="D22" s="161"/>
      <c r="E22" s="161"/>
      <c r="F22" s="39"/>
      <c r="G22" s="40"/>
      <c r="H22" s="43"/>
      <c r="I22" s="60"/>
      <c r="J22" s="27" t="s">
        <v>111</v>
      </c>
      <c r="K22" s="162" t="s">
        <v>112</v>
      </c>
      <c r="L22" s="162"/>
      <c r="M22" s="162"/>
    </row>
    <row r="23" spans="2:13" ht="18" customHeight="1">
      <c r="B23" s="40"/>
      <c r="C23" s="41" t="s">
        <v>105</v>
      </c>
      <c r="D23" s="41"/>
      <c r="E23" s="41" t="s">
        <v>106</v>
      </c>
      <c r="F23" s="42"/>
      <c r="G23" s="40"/>
      <c r="H23" s="43"/>
      <c r="I23" s="60"/>
      <c r="J23" s="31">
        <v>21</v>
      </c>
      <c r="K23" s="54"/>
      <c r="L23" s="62" t="s">
        <v>113</v>
      </c>
      <c r="M23" s="133">
        <f>ROUND(F15,2)+I15+M15+M21</f>
        <v>0</v>
      </c>
    </row>
    <row r="24" spans="2:13" ht="18" customHeight="1">
      <c r="B24" s="44"/>
      <c r="C24" s="43" t="s">
        <v>108</v>
      </c>
      <c r="D24" s="43"/>
      <c r="E24" s="43"/>
      <c r="F24" s="45"/>
      <c r="G24" s="40"/>
      <c r="H24" s="43"/>
      <c r="I24" s="60"/>
      <c r="J24" s="33">
        <v>22</v>
      </c>
      <c r="K24" s="56" t="s">
        <v>135</v>
      </c>
      <c r="L24" s="140">
        <f>M23-L25</f>
        <v>0</v>
      </c>
      <c r="M24" s="135">
        <f>ROUND((L24*20)/100,2)</f>
        <v>0</v>
      </c>
    </row>
    <row r="25" spans="2:13" ht="18" customHeight="1">
      <c r="B25" s="44"/>
      <c r="C25" s="43"/>
      <c r="D25" s="43"/>
      <c r="E25" s="43"/>
      <c r="F25" s="45"/>
      <c r="G25" s="40"/>
      <c r="H25" s="43"/>
      <c r="I25" s="60"/>
      <c r="J25" s="33">
        <v>23</v>
      </c>
      <c r="K25" s="56" t="s">
        <v>136</v>
      </c>
      <c r="L25" s="140">
        <f>SUMIF(Prehlad!O11:O9999,0,Prehlad!J11:J9999)</f>
        <v>0</v>
      </c>
      <c r="M25" s="135">
        <f>ROUND((L25*0)/100,1)</f>
        <v>0</v>
      </c>
    </row>
    <row r="26" spans="2:13" ht="18" customHeight="1">
      <c r="B26" s="44"/>
      <c r="C26" s="43"/>
      <c r="D26" s="43"/>
      <c r="E26" s="43"/>
      <c r="F26" s="45"/>
      <c r="G26" s="40"/>
      <c r="H26" s="43"/>
      <c r="I26" s="60"/>
      <c r="J26" s="35">
        <v>24</v>
      </c>
      <c r="K26" s="58"/>
      <c r="L26" s="59" t="s">
        <v>114</v>
      </c>
      <c r="M26" s="139">
        <f>M23+M24+M25</f>
        <v>0</v>
      </c>
    </row>
    <row r="27" spans="2:13" ht="17.100000000000001" customHeight="1">
      <c r="B27" s="47"/>
      <c r="C27" s="48"/>
      <c r="D27" s="48"/>
      <c r="E27" s="48"/>
      <c r="F27" s="48"/>
      <c r="G27" s="47"/>
      <c r="H27" s="48"/>
      <c r="I27" s="63"/>
      <c r="J27" s="64" t="s">
        <v>115</v>
      </c>
      <c r="K27" s="65" t="s">
        <v>137</v>
      </c>
      <c r="L27" s="66"/>
      <c r="M27" s="67">
        <v>0</v>
      </c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Stanislav BEREŽNÝ</cp:lastModifiedBy>
  <cp:revision>2</cp:revision>
  <cp:lastPrinted>2019-05-20T14:23:00Z</cp:lastPrinted>
  <dcterms:created xsi:type="dcterms:W3CDTF">1999-04-06T07:39:00Z</dcterms:created>
  <dcterms:modified xsi:type="dcterms:W3CDTF">2022-03-30T06:49:56Z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